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7400" windowHeight="11895" tabRatio="913"/>
  </bookViews>
  <sheets>
    <sheet name="Summary" sheetId="14" r:id="rId1"/>
    <sheet name="Tiered PS--2013 (~13% ROIC)" sheetId="11" r:id="rId2"/>
    <sheet name="Tiered PS--2014 (~14% ROIC)" sheetId="10" r:id="rId3"/>
    <sheet name="Tiered PS--2015 (WACC+ 15%ROIC)" sheetId="8" r:id="rId4"/>
    <sheet name="Historical PS %" sheetId="6" r:id="rId5"/>
    <sheet name="Historical 401k" sheetId="13" r:id="rId6"/>
    <sheet name="Historical PS+401k %" sheetId="4" r:id="rId7"/>
    <sheet name="Tiered PS Base Model" sheetId="7" r:id="rId8"/>
  </sheets>
  <calcPr calcId="125725" iterate="1"/>
</workbook>
</file>

<file path=xl/calcChain.xml><?xml version="1.0" encoding="utf-8"?>
<calcChain xmlns="http://schemas.openxmlformats.org/spreadsheetml/2006/main">
  <c r="E12" i="14"/>
  <c r="D12"/>
  <c r="C12"/>
  <c r="E9"/>
  <c r="D9"/>
  <c r="C9"/>
  <c r="E7"/>
  <c r="E6"/>
  <c r="E5"/>
  <c r="D7"/>
  <c r="D6"/>
  <c r="D5"/>
  <c r="C7"/>
  <c r="C6"/>
  <c r="C5"/>
  <c r="M52" i="4"/>
  <c r="I52"/>
  <c r="F52"/>
  <c r="E52"/>
  <c r="D52"/>
  <c r="C52"/>
  <c r="S51"/>
  <c r="R51"/>
  <c r="R52" s="1"/>
  <c r="Q51"/>
  <c r="Q52" s="1"/>
  <c r="P51"/>
  <c r="P52" s="1"/>
  <c r="O51"/>
  <c r="O52" s="1"/>
  <c r="N51"/>
  <c r="N52" s="1"/>
  <c r="M51"/>
  <c r="L51"/>
  <c r="L52" s="1"/>
  <c r="K51"/>
  <c r="K52" s="1"/>
  <c r="J51"/>
  <c r="J52" s="1"/>
  <c r="I51"/>
  <c r="H51"/>
  <c r="H52" s="1"/>
  <c r="G51"/>
  <c r="G52" s="1"/>
  <c r="R48"/>
  <c r="N48"/>
  <c r="J48"/>
  <c r="F48"/>
  <c r="E48"/>
  <c r="D48"/>
  <c r="C48"/>
  <c r="S47"/>
  <c r="R47"/>
  <c r="Q47"/>
  <c r="Q48" s="1"/>
  <c r="P47"/>
  <c r="P48" s="1"/>
  <c r="O47"/>
  <c r="O48" s="1"/>
  <c r="N47"/>
  <c r="M47"/>
  <c r="M48" s="1"/>
  <c r="L47"/>
  <c r="L48" s="1"/>
  <c r="K47"/>
  <c r="K48" s="1"/>
  <c r="J47"/>
  <c r="I47"/>
  <c r="I48" s="1"/>
  <c r="H47"/>
  <c r="H48" s="1"/>
  <c r="G47"/>
  <c r="G48" s="1"/>
  <c r="O44"/>
  <c r="K44"/>
  <c r="G44"/>
  <c r="F44"/>
  <c r="E44"/>
  <c r="D44"/>
  <c r="C44"/>
  <c r="S43"/>
  <c r="R43"/>
  <c r="R44" s="1"/>
  <c r="Q43"/>
  <c r="Q44" s="1"/>
  <c r="P43"/>
  <c r="P44" s="1"/>
  <c r="O43"/>
  <c r="N43"/>
  <c r="N44" s="1"/>
  <c r="M43"/>
  <c r="M44" s="1"/>
  <c r="L43"/>
  <c r="L44" s="1"/>
  <c r="K43"/>
  <c r="J43"/>
  <c r="J44" s="1"/>
  <c r="I43"/>
  <c r="I44" s="1"/>
  <c r="H43"/>
  <c r="H44" s="1"/>
  <c r="G43"/>
  <c r="R40"/>
  <c r="P40"/>
  <c r="N40"/>
  <c r="L40"/>
  <c r="J40"/>
  <c r="H40"/>
  <c r="F40"/>
  <c r="E40"/>
  <c r="D40"/>
  <c r="C40"/>
  <c r="S39"/>
  <c r="R39"/>
  <c r="Q39"/>
  <c r="Q40" s="1"/>
  <c r="P39"/>
  <c r="O39"/>
  <c r="O40" s="1"/>
  <c r="N39"/>
  <c r="M39"/>
  <c r="M40" s="1"/>
  <c r="L39"/>
  <c r="K39"/>
  <c r="K40" s="1"/>
  <c r="J39"/>
  <c r="I39"/>
  <c r="I40" s="1"/>
  <c r="H39"/>
  <c r="G39"/>
  <c r="G40" s="1"/>
  <c r="Q36"/>
  <c r="O36"/>
  <c r="M36"/>
  <c r="K36"/>
  <c r="I36"/>
  <c r="G36"/>
  <c r="F36"/>
  <c r="E36"/>
  <c r="D36"/>
  <c r="C36"/>
  <c r="S35"/>
  <c r="R35"/>
  <c r="R36" s="1"/>
  <c r="Q35"/>
  <c r="P35"/>
  <c r="P36" s="1"/>
  <c r="O35"/>
  <c r="N35"/>
  <c r="N36" s="1"/>
  <c r="M35"/>
  <c r="L35"/>
  <c r="L36" s="1"/>
  <c r="K35"/>
  <c r="J35"/>
  <c r="J36" s="1"/>
  <c r="I35"/>
  <c r="H35"/>
  <c r="H36" s="1"/>
  <c r="G35"/>
  <c r="R32"/>
  <c r="P32"/>
  <c r="N32"/>
  <c r="L32"/>
  <c r="J32"/>
  <c r="H32"/>
  <c r="F32"/>
  <c r="E32"/>
  <c r="D32"/>
  <c r="C32"/>
  <c r="S31"/>
  <c r="R31"/>
  <c r="Q31"/>
  <c r="Q32" s="1"/>
  <c r="P31"/>
  <c r="O31"/>
  <c r="O32" s="1"/>
  <c r="N31"/>
  <c r="M31"/>
  <c r="M32" s="1"/>
  <c r="L31"/>
  <c r="K31"/>
  <c r="K32" s="1"/>
  <c r="J31"/>
  <c r="I31"/>
  <c r="I32" s="1"/>
  <c r="H31"/>
  <c r="G31"/>
  <c r="G32" s="1"/>
  <c r="Q28"/>
  <c r="O28"/>
  <c r="M28"/>
  <c r="K28"/>
  <c r="I28"/>
  <c r="G28"/>
  <c r="F28"/>
  <c r="E28"/>
  <c r="D28"/>
  <c r="C28"/>
  <c r="S27"/>
  <c r="R27"/>
  <c r="R28" s="1"/>
  <c r="Q27"/>
  <c r="P27"/>
  <c r="P28" s="1"/>
  <c r="O27"/>
  <c r="N27"/>
  <c r="N28" s="1"/>
  <c r="M27"/>
  <c r="L27"/>
  <c r="L28" s="1"/>
  <c r="K27"/>
  <c r="J27"/>
  <c r="J28" s="1"/>
  <c r="I27"/>
  <c r="H27"/>
  <c r="H28" s="1"/>
  <c r="G27"/>
  <c r="R24"/>
  <c r="P24"/>
  <c r="N24"/>
  <c r="L24"/>
  <c r="J24"/>
  <c r="H24"/>
  <c r="F24"/>
  <c r="E24"/>
  <c r="D24"/>
  <c r="C24"/>
  <c r="S23"/>
  <c r="R23"/>
  <c r="Q23"/>
  <c r="Q24" s="1"/>
  <c r="P23"/>
  <c r="O23"/>
  <c r="O24" s="1"/>
  <c r="N23"/>
  <c r="M23"/>
  <c r="M24" s="1"/>
  <c r="L23"/>
  <c r="K23"/>
  <c r="K24" s="1"/>
  <c r="J23"/>
  <c r="I23"/>
  <c r="I24" s="1"/>
  <c r="H23"/>
  <c r="G23"/>
  <c r="G24" s="1"/>
  <c r="O20"/>
  <c r="M20"/>
  <c r="K20"/>
  <c r="I20"/>
  <c r="G20"/>
  <c r="F20"/>
  <c r="E20"/>
  <c r="D20"/>
  <c r="C20"/>
  <c r="S19"/>
  <c r="R19"/>
  <c r="Q19"/>
  <c r="P19"/>
  <c r="P20" s="1"/>
  <c r="O19"/>
  <c r="N19"/>
  <c r="N20" s="1"/>
  <c r="M19"/>
  <c r="L19"/>
  <c r="L20" s="1"/>
  <c r="K19"/>
  <c r="J19"/>
  <c r="J20" s="1"/>
  <c r="I19"/>
  <c r="H19"/>
  <c r="H20" s="1"/>
  <c r="G19"/>
  <c r="R16"/>
  <c r="P16"/>
  <c r="N16"/>
  <c r="L16"/>
  <c r="J16"/>
  <c r="H16"/>
  <c r="F16"/>
  <c r="E16"/>
  <c r="D16"/>
  <c r="C16"/>
  <c r="S15"/>
  <c r="R15"/>
  <c r="Q15"/>
  <c r="Q16" s="1"/>
  <c r="P15"/>
  <c r="O15"/>
  <c r="O16" s="1"/>
  <c r="N15"/>
  <c r="M15"/>
  <c r="M16" s="1"/>
  <c r="L15"/>
  <c r="K15"/>
  <c r="K16" s="1"/>
  <c r="J15"/>
  <c r="I15"/>
  <c r="I16" s="1"/>
  <c r="H15"/>
  <c r="G15"/>
  <c r="G16" s="1"/>
  <c r="M12"/>
  <c r="F12"/>
  <c r="E12"/>
  <c r="D12"/>
  <c r="C12"/>
  <c r="R11"/>
  <c r="R12" s="1"/>
  <c r="Q11"/>
  <c r="Q12" s="1"/>
  <c r="P11"/>
  <c r="P12" s="1"/>
  <c r="O11"/>
  <c r="O12" s="1"/>
  <c r="N11"/>
  <c r="N12" s="1"/>
  <c r="M11"/>
  <c r="L11"/>
  <c r="L12" s="1"/>
  <c r="K11"/>
  <c r="K12" s="1"/>
  <c r="J11"/>
  <c r="J12" s="1"/>
  <c r="I11"/>
  <c r="I12" s="1"/>
  <c r="H11"/>
  <c r="H12" s="1"/>
  <c r="G11"/>
  <c r="G12" s="1"/>
  <c r="S8"/>
  <c r="P8"/>
  <c r="O8"/>
  <c r="L8"/>
  <c r="K8"/>
  <c r="R6"/>
  <c r="R8" s="1"/>
  <c r="Q6"/>
  <c r="Q8" s="1"/>
  <c r="P6"/>
  <c r="O6"/>
  <c r="N6"/>
  <c r="N8" s="1"/>
  <c r="M6"/>
  <c r="M8" s="1"/>
  <c r="L6"/>
  <c r="K6"/>
  <c r="J6"/>
  <c r="J8" s="1"/>
  <c r="I6"/>
  <c r="I8" s="1"/>
  <c r="H6"/>
  <c r="G6"/>
  <c r="F6"/>
  <c r="E6"/>
  <c r="D6"/>
  <c r="C6"/>
  <c r="G29" i="13"/>
  <c r="E29"/>
  <c r="C29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D69" i="11" l="1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E11" s="1"/>
  <c r="A11"/>
  <c r="A12" s="1"/>
  <c r="D10"/>
  <c r="E10" s="1"/>
  <c r="C10"/>
  <c r="K9"/>
  <c r="J9"/>
  <c r="I9"/>
  <c r="H9"/>
  <c r="G9"/>
  <c r="P6"/>
  <c r="K10" s="1"/>
  <c r="P5"/>
  <c r="J10" s="1"/>
  <c r="P4"/>
  <c r="I10" s="1"/>
  <c r="P3"/>
  <c r="H10" s="1"/>
  <c r="D69" i="10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E12" s="1"/>
  <c r="D11"/>
  <c r="A11"/>
  <c r="A12" s="1"/>
  <c r="H10"/>
  <c r="D10"/>
  <c r="E10" s="1"/>
  <c r="C10"/>
  <c r="K9"/>
  <c r="J9"/>
  <c r="I9"/>
  <c r="H9"/>
  <c r="G9"/>
  <c r="P6"/>
  <c r="K10" s="1"/>
  <c r="P5"/>
  <c r="J10" s="1"/>
  <c r="P4"/>
  <c r="I10" s="1"/>
  <c r="P3"/>
  <c r="D69" i="8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E12" s="1"/>
  <c r="D11"/>
  <c r="E11" s="1"/>
  <c r="A11"/>
  <c r="A12" s="1"/>
  <c r="D10"/>
  <c r="E10" s="1"/>
  <c r="C10"/>
  <c r="K9"/>
  <c r="J9"/>
  <c r="I9"/>
  <c r="H9"/>
  <c r="G9"/>
  <c r="P6"/>
  <c r="K10" s="1"/>
  <c r="P5"/>
  <c r="J10" s="1"/>
  <c r="P4"/>
  <c r="I10" s="1"/>
  <c r="P3"/>
  <c r="H10" l="1"/>
  <c r="L10" s="1"/>
  <c r="E12" i="11"/>
  <c r="L10"/>
  <c r="K12"/>
  <c r="F12"/>
  <c r="H12"/>
  <c r="C12"/>
  <c r="A13"/>
  <c r="I12"/>
  <c r="J12"/>
  <c r="C11"/>
  <c r="H11"/>
  <c r="F11"/>
  <c r="K11"/>
  <c r="J11"/>
  <c r="F10"/>
  <c r="I11"/>
  <c r="L10" i="10"/>
  <c r="K12"/>
  <c r="F12"/>
  <c r="H12"/>
  <c r="C12"/>
  <c r="A13"/>
  <c r="I12"/>
  <c r="J12"/>
  <c r="C11"/>
  <c r="H11"/>
  <c r="F11"/>
  <c r="K11"/>
  <c r="E11"/>
  <c r="J11"/>
  <c r="F10"/>
  <c r="I11"/>
  <c r="K12" i="8"/>
  <c r="F12"/>
  <c r="H12"/>
  <c r="C12"/>
  <c r="A13"/>
  <c r="I12"/>
  <c r="J12"/>
  <c r="C11"/>
  <c r="H11"/>
  <c r="F11"/>
  <c r="K11"/>
  <c r="J11"/>
  <c r="F10"/>
  <c r="I11"/>
  <c r="P3" i="7"/>
  <c r="H10" s="1"/>
  <c r="P4"/>
  <c r="I10" s="1"/>
  <c r="A11"/>
  <c r="A12"/>
  <c r="P5"/>
  <c r="J11" s="1"/>
  <c r="P6"/>
  <c r="K12" s="1"/>
  <c r="J9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E10" s="1"/>
  <c r="C12"/>
  <c r="C11"/>
  <c r="C10"/>
  <c r="K9"/>
  <c r="I9"/>
  <c r="H9"/>
  <c r="G9"/>
  <c r="H7" i="6"/>
  <c r="H5"/>
  <c r="H4"/>
  <c r="H3"/>
  <c r="E4"/>
  <c r="D4"/>
  <c r="E3"/>
  <c r="D3"/>
  <c r="C31"/>
  <c r="C30"/>
  <c r="C29"/>
  <c r="C28"/>
  <c r="C26"/>
  <c r="C25"/>
  <c r="E18"/>
  <c r="E17"/>
  <c r="E16"/>
  <c r="E15"/>
  <c r="E14"/>
  <c r="E13"/>
  <c r="E12"/>
  <c r="E11"/>
  <c r="E10"/>
  <c r="E9"/>
  <c r="E8"/>
  <c r="E7"/>
  <c r="D7"/>
  <c r="E6"/>
  <c r="B5"/>
  <c r="H6" s="1"/>
  <c r="D5"/>
  <c r="E11" i="7"/>
  <c r="E5" i="6"/>
  <c r="E12" i="7"/>
  <c r="M10" i="8" l="1"/>
  <c r="O10" s="1"/>
  <c r="P10"/>
  <c r="N10"/>
  <c r="A14" i="11"/>
  <c r="I13"/>
  <c r="J13"/>
  <c r="K13"/>
  <c r="F13"/>
  <c r="H13"/>
  <c r="C13"/>
  <c r="P10"/>
  <c r="M10"/>
  <c r="O10" s="1"/>
  <c r="N10"/>
  <c r="E13"/>
  <c r="L11"/>
  <c r="L12"/>
  <c r="P10" i="10"/>
  <c r="M10"/>
  <c r="O10" s="1"/>
  <c r="N10"/>
  <c r="L12"/>
  <c r="L11"/>
  <c r="A14"/>
  <c r="I13"/>
  <c r="J13"/>
  <c r="E13"/>
  <c r="K13"/>
  <c r="F13"/>
  <c r="H13"/>
  <c r="C13"/>
  <c r="L11" i="8"/>
  <c r="A14"/>
  <c r="I13"/>
  <c r="J13"/>
  <c r="K13"/>
  <c r="F13"/>
  <c r="H13"/>
  <c r="C13"/>
  <c r="L12"/>
  <c r="E13"/>
  <c r="K10" i="7"/>
  <c r="J10"/>
  <c r="F10"/>
  <c r="F11"/>
  <c r="I12"/>
  <c r="I11"/>
  <c r="L10"/>
  <c r="M10" s="1"/>
  <c r="O10" s="1"/>
  <c r="K11"/>
  <c r="A13"/>
  <c r="F12"/>
  <c r="J12"/>
  <c r="H11"/>
  <c r="H12"/>
  <c r="M11" i="11" l="1"/>
  <c r="O11" s="1"/>
  <c r="N11"/>
  <c r="P11"/>
  <c r="K14"/>
  <c r="F14"/>
  <c r="H14"/>
  <c r="C14"/>
  <c r="A15"/>
  <c r="I14"/>
  <c r="J14"/>
  <c r="E14"/>
  <c r="L13"/>
  <c r="M12"/>
  <c r="O12" s="1"/>
  <c r="N12"/>
  <c r="P12"/>
  <c r="M11" i="10"/>
  <c r="O11" s="1"/>
  <c r="N11"/>
  <c r="P11"/>
  <c r="L13"/>
  <c r="K14"/>
  <c r="F14"/>
  <c r="H14"/>
  <c r="C14"/>
  <c r="A15"/>
  <c r="I14"/>
  <c r="J14"/>
  <c r="E14"/>
  <c r="M12"/>
  <c r="O12" s="1"/>
  <c r="N12"/>
  <c r="P12"/>
  <c r="M11" i="8"/>
  <c r="O11" s="1"/>
  <c r="N11"/>
  <c r="P11"/>
  <c r="M12"/>
  <c r="O12" s="1"/>
  <c r="N12"/>
  <c r="P12"/>
  <c r="K14"/>
  <c r="F14"/>
  <c r="H14"/>
  <c r="C14"/>
  <c r="A15"/>
  <c r="I14"/>
  <c r="J14"/>
  <c r="E14"/>
  <c r="L13"/>
  <c r="L11" i="7"/>
  <c r="M11" s="1"/>
  <c r="O11" s="1"/>
  <c r="P10"/>
  <c r="N10"/>
  <c r="L12"/>
  <c r="N11"/>
  <c r="I13"/>
  <c r="J13"/>
  <c r="H13"/>
  <c r="E13"/>
  <c r="A14"/>
  <c r="K13"/>
  <c r="F13"/>
  <c r="C13"/>
  <c r="L14" i="8" l="1"/>
  <c r="P14" s="1"/>
  <c r="L14" i="11"/>
  <c r="P14" s="1"/>
  <c r="M13"/>
  <c r="O13" s="1"/>
  <c r="N13"/>
  <c r="P13"/>
  <c r="A16"/>
  <c r="I15"/>
  <c r="J15"/>
  <c r="K15"/>
  <c r="F15"/>
  <c r="H15"/>
  <c r="C15"/>
  <c r="E15"/>
  <c r="A16" i="10"/>
  <c r="I15"/>
  <c r="J15"/>
  <c r="E15"/>
  <c r="K15"/>
  <c r="F15"/>
  <c r="H15"/>
  <c r="C15"/>
  <c r="M13"/>
  <c r="O13" s="1"/>
  <c r="N13"/>
  <c r="P13"/>
  <c r="L14"/>
  <c r="M13" i="8"/>
  <c r="O13" s="1"/>
  <c r="N13"/>
  <c r="P13"/>
  <c r="A16"/>
  <c r="I15"/>
  <c r="J15"/>
  <c r="K15"/>
  <c r="F15"/>
  <c r="H15"/>
  <c r="C15"/>
  <c r="E15"/>
  <c r="P11" i="7"/>
  <c r="N12"/>
  <c r="M12"/>
  <c r="O12" s="1"/>
  <c r="P12"/>
  <c r="I14"/>
  <c r="F14"/>
  <c r="C14"/>
  <c r="H14"/>
  <c r="A15"/>
  <c r="K14"/>
  <c r="E14"/>
  <c r="J14"/>
  <c r="L13"/>
  <c r="M14" i="8" l="1"/>
  <c r="O14" s="1"/>
  <c r="N14"/>
  <c r="M14" i="11"/>
  <c r="O14" s="1"/>
  <c r="L15"/>
  <c r="P15" s="1"/>
  <c r="N14"/>
  <c r="L15" i="8"/>
  <c r="P15" s="1"/>
  <c r="K16" i="11"/>
  <c r="F16"/>
  <c r="H16"/>
  <c r="C16"/>
  <c r="A17"/>
  <c r="I16"/>
  <c r="J16"/>
  <c r="E16"/>
  <c r="M14" i="10"/>
  <c r="O14" s="1"/>
  <c r="N14"/>
  <c r="P14"/>
  <c r="K16"/>
  <c r="F16"/>
  <c r="H16"/>
  <c r="C16"/>
  <c r="A17"/>
  <c r="I16"/>
  <c r="J16"/>
  <c r="E16"/>
  <c r="L15"/>
  <c r="K16" i="8"/>
  <c r="F16"/>
  <c r="H16"/>
  <c r="C16"/>
  <c r="A17"/>
  <c r="I16"/>
  <c r="J16"/>
  <c r="E16"/>
  <c r="L14" i="7"/>
  <c r="M14" s="1"/>
  <c r="O14" s="1"/>
  <c r="M13"/>
  <c r="O13" s="1"/>
  <c r="N13"/>
  <c r="P13"/>
  <c r="I15"/>
  <c r="A16"/>
  <c r="J15"/>
  <c r="E15"/>
  <c r="H15"/>
  <c r="F15"/>
  <c r="C15"/>
  <c r="K15"/>
  <c r="P14"/>
  <c r="M15" i="8" l="1"/>
  <c r="O15" s="1"/>
  <c r="N15"/>
  <c r="N15" i="11"/>
  <c r="M15"/>
  <c r="O15" s="1"/>
  <c r="L16"/>
  <c r="P16" s="1"/>
  <c r="A18"/>
  <c r="I17"/>
  <c r="J17"/>
  <c r="E17"/>
  <c r="K17"/>
  <c r="F17"/>
  <c r="H17"/>
  <c r="C17"/>
  <c r="M15" i="10"/>
  <c r="O15" s="1"/>
  <c r="N15"/>
  <c r="P15"/>
  <c r="A18"/>
  <c r="I17"/>
  <c r="J17"/>
  <c r="E17"/>
  <c r="K17"/>
  <c r="F17"/>
  <c r="H17"/>
  <c r="C17"/>
  <c r="L16"/>
  <c r="L16" i="8"/>
  <c r="A18"/>
  <c r="I17"/>
  <c r="J17"/>
  <c r="K17"/>
  <c r="F17"/>
  <c r="H17"/>
  <c r="C17"/>
  <c r="E17"/>
  <c r="N14" i="7"/>
  <c r="L15"/>
  <c r="P15" s="1"/>
  <c r="I16"/>
  <c r="H16"/>
  <c r="K16"/>
  <c r="J16"/>
  <c r="F16"/>
  <c r="C16"/>
  <c r="A17"/>
  <c r="E16"/>
  <c r="M16" i="11" l="1"/>
  <c r="O16" s="1"/>
  <c r="N16"/>
  <c r="K18"/>
  <c r="F18"/>
  <c r="H18"/>
  <c r="C18"/>
  <c r="A19"/>
  <c r="I18"/>
  <c r="J18"/>
  <c r="E18"/>
  <c r="L17"/>
  <c r="K18" i="10"/>
  <c r="F18"/>
  <c r="H18"/>
  <c r="C18"/>
  <c r="A19"/>
  <c r="I18"/>
  <c r="J18"/>
  <c r="E18"/>
  <c r="M16"/>
  <c r="O16" s="1"/>
  <c r="N16"/>
  <c r="P16"/>
  <c r="L17"/>
  <c r="K18" i="8"/>
  <c r="F18"/>
  <c r="H18"/>
  <c r="C18"/>
  <c r="A19"/>
  <c r="I18"/>
  <c r="J18"/>
  <c r="E18"/>
  <c r="M16"/>
  <c r="O16" s="1"/>
  <c r="N16"/>
  <c r="P16"/>
  <c r="L17"/>
  <c r="N15" i="7"/>
  <c r="M15"/>
  <c r="O15" s="1"/>
  <c r="I17"/>
  <c r="J17"/>
  <c r="H17"/>
  <c r="A18"/>
  <c r="E17"/>
  <c r="K17"/>
  <c r="F17"/>
  <c r="C17"/>
  <c r="L16"/>
  <c r="M17" i="11" l="1"/>
  <c r="O17" s="1"/>
  <c r="N17"/>
  <c r="P17"/>
  <c r="L18"/>
  <c r="A20"/>
  <c r="I19"/>
  <c r="J19"/>
  <c r="E19"/>
  <c r="K19"/>
  <c r="F19"/>
  <c r="H19"/>
  <c r="C19"/>
  <c r="M17" i="10"/>
  <c r="O17" s="1"/>
  <c r="N17"/>
  <c r="P17"/>
  <c r="L18"/>
  <c r="A20"/>
  <c r="I19"/>
  <c r="J19"/>
  <c r="E19"/>
  <c r="K19"/>
  <c r="F19"/>
  <c r="H19"/>
  <c r="C19"/>
  <c r="M17" i="8"/>
  <c r="O17" s="1"/>
  <c r="N17"/>
  <c r="P17"/>
  <c r="L18"/>
  <c r="A20"/>
  <c r="I19"/>
  <c r="J19"/>
  <c r="K19"/>
  <c r="F19"/>
  <c r="H19"/>
  <c r="C19"/>
  <c r="E19"/>
  <c r="M16" i="7"/>
  <c r="O16" s="1"/>
  <c r="N16"/>
  <c r="P16"/>
  <c r="I18"/>
  <c r="F18"/>
  <c r="H18"/>
  <c r="A19"/>
  <c r="K18"/>
  <c r="E18"/>
  <c r="J18"/>
  <c r="C18"/>
  <c r="L17"/>
  <c r="K20" i="11" l="1"/>
  <c r="F20"/>
  <c r="H20"/>
  <c r="C20"/>
  <c r="A21"/>
  <c r="I20"/>
  <c r="J20"/>
  <c r="E20"/>
  <c r="L19"/>
  <c r="M18"/>
  <c r="O18" s="1"/>
  <c r="N18"/>
  <c r="P18"/>
  <c r="M18" i="10"/>
  <c r="O18" s="1"/>
  <c r="N18"/>
  <c r="P18"/>
  <c r="K20"/>
  <c r="F20"/>
  <c r="H20"/>
  <c r="C20"/>
  <c r="A21"/>
  <c r="I20"/>
  <c r="J20"/>
  <c r="E20"/>
  <c r="L19"/>
  <c r="M18" i="8"/>
  <c r="O18" s="1"/>
  <c r="N18"/>
  <c r="P18"/>
  <c r="K20"/>
  <c r="F20"/>
  <c r="H20"/>
  <c r="C20"/>
  <c r="A21"/>
  <c r="I20"/>
  <c r="J20"/>
  <c r="E20"/>
  <c r="L19"/>
  <c r="L18" i="7"/>
  <c r="P18" s="1"/>
  <c r="I19"/>
  <c r="A20"/>
  <c r="J19"/>
  <c r="H19"/>
  <c r="F19"/>
  <c r="C19"/>
  <c r="E19"/>
  <c r="K19"/>
  <c r="M17"/>
  <c r="O17" s="1"/>
  <c r="N17"/>
  <c r="P17"/>
  <c r="A22" i="11" l="1"/>
  <c r="I21"/>
  <c r="J21"/>
  <c r="E21"/>
  <c r="K21"/>
  <c r="F21"/>
  <c r="H21"/>
  <c r="C21"/>
  <c r="L20"/>
  <c r="M19"/>
  <c r="O19" s="1"/>
  <c r="N19"/>
  <c r="P19"/>
  <c r="M19" i="10"/>
  <c r="O19" s="1"/>
  <c r="N19"/>
  <c r="P19"/>
  <c r="A22"/>
  <c r="I21"/>
  <c r="J21"/>
  <c r="E21"/>
  <c r="K21"/>
  <c r="F21"/>
  <c r="H21"/>
  <c r="C21"/>
  <c r="L20"/>
  <c r="M19" i="8"/>
  <c r="O19" s="1"/>
  <c r="N19"/>
  <c r="P19"/>
  <c r="A22"/>
  <c r="I21"/>
  <c r="J21"/>
  <c r="K21"/>
  <c r="F21"/>
  <c r="H21"/>
  <c r="C21"/>
  <c r="E21"/>
  <c r="L20"/>
  <c r="N18" i="7"/>
  <c r="M18"/>
  <c r="O18" s="1"/>
  <c r="L19"/>
  <c r="P19" s="1"/>
  <c r="I20"/>
  <c r="H20"/>
  <c r="K20"/>
  <c r="J20"/>
  <c r="F20"/>
  <c r="C20"/>
  <c r="A21"/>
  <c r="E20"/>
  <c r="L21" i="8" l="1"/>
  <c r="N21" s="1"/>
  <c r="K22" i="11"/>
  <c r="F22"/>
  <c r="H22"/>
  <c r="C22"/>
  <c r="A23"/>
  <c r="I22"/>
  <c r="J22"/>
  <c r="E22"/>
  <c r="L21"/>
  <c r="M20"/>
  <c r="O20" s="1"/>
  <c r="N20"/>
  <c r="P20"/>
  <c r="K22" i="10"/>
  <c r="F22"/>
  <c r="H22"/>
  <c r="C22"/>
  <c r="A23"/>
  <c r="I22"/>
  <c r="J22"/>
  <c r="E22"/>
  <c r="M20"/>
  <c r="O20" s="1"/>
  <c r="N20"/>
  <c r="P20"/>
  <c r="L21"/>
  <c r="K22" i="8"/>
  <c r="F22"/>
  <c r="H22"/>
  <c r="C22"/>
  <c r="A23"/>
  <c r="I22"/>
  <c r="J22"/>
  <c r="E22"/>
  <c r="M20"/>
  <c r="O20" s="1"/>
  <c r="N20"/>
  <c r="P20"/>
  <c r="N19" i="7"/>
  <c r="M19"/>
  <c r="O19" s="1"/>
  <c r="L20"/>
  <c r="P20" s="1"/>
  <c r="I21"/>
  <c r="J21"/>
  <c r="H21"/>
  <c r="A22"/>
  <c r="E21"/>
  <c r="K21"/>
  <c r="F21"/>
  <c r="C21"/>
  <c r="M21" i="8" l="1"/>
  <c r="O21" s="1"/>
  <c r="P21"/>
  <c r="L22" i="11"/>
  <c r="P22" s="1"/>
  <c r="M21"/>
  <c r="O21" s="1"/>
  <c r="N21"/>
  <c r="P21"/>
  <c r="A24"/>
  <c r="I23"/>
  <c r="J23"/>
  <c r="K23"/>
  <c r="F23"/>
  <c r="H23"/>
  <c r="C23"/>
  <c r="E23"/>
  <c r="A24" i="10"/>
  <c r="I23"/>
  <c r="J23"/>
  <c r="E23"/>
  <c r="K23"/>
  <c r="F23"/>
  <c r="H23"/>
  <c r="C23"/>
  <c r="M21"/>
  <c r="O21" s="1"/>
  <c r="N21"/>
  <c r="P21"/>
  <c r="L22"/>
  <c r="A24" i="8"/>
  <c r="I23"/>
  <c r="J23"/>
  <c r="K23"/>
  <c r="F23"/>
  <c r="H23"/>
  <c r="C23"/>
  <c r="E23"/>
  <c r="L22"/>
  <c r="M20" i="7"/>
  <c r="O20" s="1"/>
  <c r="N20"/>
  <c r="I22"/>
  <c r="F22"/>
  <c r="C22"/>
  <c r="H22"/>
  <c r="A23"/>
  <c r="K22"/>
  <c r="E22"/>
  <c r="J22"/>
  <c r="L21"/>
  <c r="N22" i="11" l="1"/>
  <c r="M22"/>
  <c r="O22" s="1"/>
  <c r="L23"/>
  <c r="P23" s="1"/>
  <c r="K24"/>
  <c r="F24"/>
  <c r="H24"/>
  <c r="C24"/>
  <c r="A25"/>
  <c r="I24"/>
  <c r="J24"/>
  <c r="E24"/>
  <c r="M22" i="10"/>
  <c r="O22" s="1"/>
  <c r="N22"/>
  <c r="P22"/>
  <c r="K24"/>
  <c r="F24"/>
  <c r="H24"/>
  <c r="C24"/>
  <c r="A25"/>
  <c r="I24"/>
  <c r="J24"/>
  <c r="E24"/>
  <c r="L23"/>
  <c r="K24" i="8"/>
  <c r="F24"/>
  <c r="H24"/>
  <c r="C24"/>
  <c r="A25"/>
  <c r="I24"/>
  <c r="J24"/>
  <c r="E24"/>
  <c r="L23"/>
  <c r="M22"/>
  <c r="O22" s="1"/>
  <c r="N22"/>
  <c r="P22"/>
  <c r="I23" i="7"/>
  <c r="A24"/>
  <c r="J23"/>
  <c r="E23"/>
  <c r="H23"/>
  <c r="F23"/>
  <c r="C23"/>
  <c r="K23"/>
  <c r="M21"/>
  <c r="O21" s="1"/>
  <c r="N21"/>
  <c r="P21"/>
  <c r="L22"/>
  <c r="M23" i="11" l="1"/>
  <c r="O23" s="1"/>
  <c r="L24"/>
  <c r="N24" s="1"/>
  <c r="N23"/>
  <c r="A26"/>
  <c r="I25"/>
  <c r="J25"/>
  <c r="K25"/>
  <c r="F25"/>
  <c r="H25"/>
  <c r="C25"/>
  <c r="E25"/>
  <c r="M23" i="10"/>
  <c r="O23" s="1"/>
  <c r="N23"/>
  <c r="P23"/>
  <c r="A26"/>
  <c r="I25"/>
  <c r="J25"/>
  <c r="E25"/>
  <c r="K25"/>
  <c r="F25"/>
  <c r="H25"/>
  <c r="C25"/>
  <c r="L24"/>
  <c r="M23" i="8"/>
  <c r="O23" s="1"/>
  <c r="N23"/>
  <c r="P23"/>
  <c r="A26"/>
  <c r="I25"/>
  <c r="J25"/>
  <c r="K25"/>
  <c r="F25"/>
  <c r="H25"/>
  <c r="C25"/>
  <c r="E25"/>
  <c r="L24"/>
  <c r="I24" i="7"/>
  <c r="H24"/>
  <c r="K24"/>
  <c r="J24"/>
  <c r="F24"/>
  <c r="C24"/>
  <c r="A25"/>
  <c r="E24"/>
  <c r="N22"/>
  <c r="M22"/>
  <c r="O22" s="1"/>
  <c r="P22"/>
  <c r="L23"/>
  <c r="P24" i="11" l="1"/>
  <c r="L25" i="8"/>
  <c r="P25" s="1"/>
  <c r="M24" i="11"/>
  <c r="O24" s="1"/>
  <c r="L25"/>
  <c r="K26"/>
  <c r="F26"/>
  <c r="H26"/>
  <c r="C26"/>
  <c r="A27"/>
  <c r="I26"/>
  <c r="J26"/>
  <c r="E26"/>
  <c r="K26" i="10"/>
  <c r="F26"/>
  <c r="H26"/>
  <c r="C26"/>
  <c r="A27"/>
  <c r="I26"/>
  <c r="J26"/>
  <c r="E26"/>
  <c r="M24"/>
  <c r="O24" s="1"/>
  <c r="N24"/>
  <c r="P24"/>
  <c r="L25"/>
  <c r="M24" i="8"/>
  <c r="O24" s="1"/>
  <c r="N24"/>
  <c r="P24"/>
  <c r="K26"/>
  <c r="F26"/>
  <c r="H26"/>
  <c r="C26"/>
  <c r="A27"/>
  <c r="I26"/>
  <c r="J26"/>
  <c r="E26"/>
  <c r="L24" i="7"/>
  <c r="M24" s="1"/>
  <c r="O24" s="1"/>
  <c r="I25"/>
  <c r="J25"/>
  <c r="H25"/>
  <c r="A26"/>
  <c r="E25"/>
  <c r="K25"/>
  <c r="F25"/>
  <c r="C25"/>
  <c r="M23"/>
  <c r="O23" s="1"/>
  <c r="N23"/>
  <c r="P23"/>
  <c r="P24"/>
  <c r="M25" i="8" l="1"/>
  <c r="O25" s="1"/>
  <c r="N25"/>
  <c r="M25" i="11"/>
  <c r="O25" s="1"/>
  <c r="N25"/>
  <c r="P25"/>
  <c r="L26"/>
  <c r="A28"/>
  <c r="I27"/>
  <c r="J27"/>
  <c r="K27"/>
  <c r="F27"/>
  <c r="H27"/>
  <c r="C27"/>
  <c r="E27"/>
  <c r="M25" i="10"/>
  <c r="O25" s="1"/>
  <c r="N25"/>
  <c r="P25"/>
  <c r="L26"/>
  <c r="A28"/>
  <c r="I27"/>
  <c r="J27"/>
  <c r="E27"/>
  <c r="K27"/>
  <c r="F27"/>
  <c r="H27"/>
  <c r="C27"/>
  <c r="A28" i="8"/>
  <c r="I27"/>
  <c r="J27"/>
  <c r="K27"/>
  <c r="F27"/>
  <c r="H27"/>
  <c r="C27"/>
  <c r="E27"/>
  <c r="L26"/>
  <c r="N24" i="7"/>
  <c r="I26"/>
  <c r="F26"/>
  <c r="H26"/>
  <c r="A27"/>
  <c r="K26"/>
  <c r="E26"/>
  <c r="J26"/>
  <c r="C26"/>
  <c r="L25"/>
  <c r="K28" i="11" l="1"/>
  <c r="F28"/>
  <c r="H28"/>
  <c r="C28"/>
  <c r="A29"/>
  <c r="I28"/>
  <c r="J28"/>
  <c r="E28"/>
  <c r="L27"/>
  <c r="M26"/>
  <c r="O26" s="1"/>
  <c r="N26"/>
  <c r="P26"/>
  <c r="M26" i="10"/>
  <c r="O26" s="1"/>
  <c r="N26"/>
  <c r="P26"/>
  <c r="K28"/>
  <c r="F28"/>
  <c r="H28"/>
  <c r="C28"/>
  <c r="A29"/>
  <c r="I28"/>
  <c r="J28"/>
  <c r="E28"/>
  <c r="L27"/>
  <c r="M26" i="8"/>
  <c r="O26" s="1"/>
  <c r="N26"/>
  <c r="P26"/>
  <c r="K28"/>
  <c r="F28"/>
  <c r="H28"/>
  <c r="C28"/>
  <c r="A29"/>
  <c r="I28"/>
  <c r="J28"/>
  <c r="E28"/>
  <c r="L27"/>
  <c r="L26" i="7"/>
  <c r="P26" s="1"/>
  <c r="M25"/>
  <c r="O25" s="1"/>
  <c r="N25"/>
  <c r="P25"/>
  <c r="N26"/>
  <c r="M26"/>
  <c r="O26" s="1"/>
  <c r="I27"/>
  <c r="A28"/>
  <c r="J27"/>
  <c r="H27"/>
  <c r="F27"/>
  <c r="C27"/>
  <c r="K27"/>
  <c r="E27"/>
  <c r="M27" i="11" l="1"/>
  <c r="O27" s="1"/>
  <c r="N27"/>
  <c r="P27"/>
  <c r="A30"/>
  <c r="I29"/>
  <c r="J29"/>
  <c r="K29"/>
  <c r="F29"/>
  <c r="H29"/>
  <c r="C29"/>
  <c r="E29"/>
  <c r="L28"/>
  <c r="M27" i="10"/>
  <c r="O27" s="1"/>
  <c r="N27"/>
  <c r="P27"/>
  <c r="A30"/>
  <c r="I29"/>
  <c r="J29"/>
  <c r="E29"/>
  <c r="K29"/>
  <c r="F29"/>
  <c r="H29"/>
  <c r="C29"/>
  <c r="L28"/>
  <c r="M27" i="8"/>
  <c r="O27" s="1"/>
  <c r="N27"/>
  <c r="P27"/>
  <c r="A30"/>
  <c r="I29"/>
  <c r="J29"/>
  <c r="K29"/>
  <c r="F29"/>
  <c r="H29"/>
  <c r="C29"/>
  <c r="E29"/>
  <c r="L28"/>
  <c r="I28" i="7"/>
  <c r="H28"/>
  <c r="K28"/>
  <c r="J28"/>
  <c r="F28"/>
  <c r="C28"/>
  <c r="A29"/>
  <c r="E28"/>
  <c r="L27"/>
  <c r="L29" i="8" l="1"/>
  <c r="P29" s="1"/>
  <c r="L29" i="11"/>
  <c r="P29" s="1"/>
  <c r="M28"/>
  <c r="O28" s="1"/>
  <c r="N28"/>
  <c r="P28"/>
  <c r="K30"/>
  <c r="F30"/>
  <c r="H30"/>
  <c r="C30"/>
  <c r="A31"/>
  <c r="I30"/>
  <c r="J30"/>
  <c r="E30"/>
  <c r="M28" i="10"/>
  <c r="O28" s="1"/>
  <c r="N28"/>
  <c r="P28"/>
  <c r="L29"/>
  <c r="K30"/>
  <c r="F30"/>
  <c r="H30"/>
  <c r="C30"/>
  <c r="A31"/>
  <c r="I30"/>
  <c r="J30"/>
  <c r="E30"/>
  <c r="M28" i="8"/>
  <c r="O28" s="1"/>
  <c r="N28"/>
  <c r="P28"/>
  <c r="K30"/>
  <c r="F30"/>
  <c r="H30"/>
  <c r="C30"/>
  <c r="A31"/>
  <c r="I30"/>
  <c r="J30"/>
  <c r="E30"/>
  <c r="L28" i="7"/>
  <c r="P28" s="1"/>
  <c r="M27"/>
  <c r="O27" s="1"/>
  <c r="N27"/>
  <c r="P27"/>
  <c r="N28"/>
  <c r="M28"/>
  <c r="O28" s="1"/>
  <c r="I29"/>
  <c r="J29"/>
  <c r="H29"/>
  <c r="A30"/>
  <c r="E29"/>
  <c r="K29"/>
  <c r="F29"/>
  <c r="C29"/>
  <c r="M29" i="8" l="1"/>
  <c r="O29" s="1"/>
  <c r="M29" i="11"/>
  <c r="O29" s="1"/>
  <c r="N29"/>
  <c r="N29" i="8"/>
  <c r="L30" i="10"/>
  <c r="P30" s="1"/>
  <c r="L30" i="11"/>
  <c r="A32"/>
  <c r="I31"/>
  <c r="J31"/>
  <c r="K31"/>
  <c r="F31"/>
  <c r="H31"/>
  <c r="C31"/>
  <c r="E31"/>
  <c r="A32" i="10"/>
  <c r="I31"/>
  <c r="J31"/>
  <c r="E31"/>
  <c r="K31"/>
  <c r="F31"/>
  <c r="H31"/>
  <c r="C31"/>
  <c r="M29"/>
  <c r="O29" s="1"/>
  <c r="N29"/>
  <c r="P29"/>
  <c r="L30" i="8"/>
  <c r="A32"/>
  <c r="I31"/>
  <c r="J31"/>
  <c r="K31"/>
  <c r="F31"/>
  <c r="H31"/>
  <c r="C31"/>
  <c r="E31"/>
  <c r="L29" i="7"/>
  <c r="I30"/>
  <c r="F30"/>
  <c r="H30"/>
  <c r="A31"/>
  <c r="K30"/>
  <c r="E30"/>
  <c r="J30"/>
  <c r="C30"/>
  <c r="M30" i="10" l="1"/>
  <c r="O30" s="1"/>
  <c r="N30"/>
  <c r="L31" i="11"/>
  <c r="P31" s="1"/>
  <c r="M30"/>
  <c r="O30" s="1"/>
  <c r="N30"/>
  <c r="P30"/>
  <c r="K32"/>
  <c r="F32"/>
  <c r="H32"/>
  <c r="C32"/>
  <c r="A33"/>
  <c r="I32"/>
  <c r="J32"/>
  <c r="E32"/>
  <c r="K32" i="10"/>
  <c r="F32"/>
  <c r="H32"/>
  <c r="C32"/>
  <c r="A33"/>
  <c r="I32"/>
  <c r="J32"/>
  <c r="E32"/>
  <c r="L31"/>
  <c r="M30" i="8"/>
  <c r="O30" s="1"/>
  <c r="N30"/>
  <c r="P30"/>
  <c r="L31"/>
  <c r="K32"/>
  <c r="F32"/>
  <c r="H32"/>
  <c r="C32"/>
  <c r="A33"/>
  <c r="I32"/>
  <c r="J32"/>
  <c r="E32"/>
  <c r="I31" i="7"/>
  <c r="A32"/>
  <c r="J31"/>
  <c r="H31"/>
  <c r="F31"/>
  <c r="C31"/>
  <c r="E31"/>
  <c r="K31"/>
  <c r="M29"/>
  <c r="O29" s="1"/>
  <c r="N29"/>
  <c r="P29"/>
  <c r="L30"/>
  <c r="M31" i="11" l="1"/>
  <c r="O31" s="1"/>
  <c r="N31"/>
  <c r="A34"/>
  <c r="I33"/>
  <c r="J33"/>
  <c r="K33"/>
  <c r="F33"/>
  <c r="H33"/>
  <c r="C33"/>
  <c r="E33"/>
  <c r="L32"/>
  <c r="M31" i="10"/>
  <c r="O31" s="1"/>
  <c r="N31"/>
  <c r="P31"/>
  <c r="A34"/>
  <c r="I33"/>
  <c r="J33"/>
  <c r="E33"/>
  <c r="K33"/>
  <c r="F33"/>
  <c r="H33"/>
  <c r="C33"/>
  <c r="L32"/>
  <c r="A34" i="8"/>
  <c r="I33"/>
  <c r="J33"/>
  <c r="K33"/>
  <c r="F33"/>
  <c r="H33"/>
  <c r="C33"/>
  <c r="E33"/>
  <c r="M31"/>
  <c r="O31" s="1"/>
  <c r="N31"/>
  <c r="P31"/>
  <c r="L32"/>
  <c r="L31" i="7"/>
  <c r="P31" s="1"/>
  <c r="I32"/>
  <c r="H32"/>
  <c r="K32"/>
  <c r="J32"/>
  <c r="F32"/>
  <c r="C32"/>
  <c r="A33"/>
  <c r="E32"/>
  <c r="N30"/>
  <c r="M30"/>
  <c r="O30" s="1"/>
  <c r="P30"/>
  <c r="M31"/>
  <c r="O31" s="1"/>
  <c r="N31" l="1"/>
  <c r="K34" i="11"/>
  <c r="F34"/>
  <c r="H34"/>
  <c r="C34"/>
  <c r="A35"/>
  <c r="I34"/>
  <c r="J34"/>
  <c r="E34"/>
  <c r="L33"/>
  <c r="M32"/>
  <c r="O32" s="1"/>
  <c r="N32"/>
  <c r="P32"/>
  <c r="K34" i="10"/>
  <c r="F34"/>
  <c r="H34"/>
  <c r="C34"/>
  <c r="A35"/>
  <c r="I34"/>
  <c r="J34"/>
  <c r="E34"/>
  <c r="M32"/>
  <c r="O32" s="1"/>
  <c r="N32"/>
  <c r="P32"/>
  <c r="L33"/>
  <c r="M32" i="8"/>
  <c r="O32" s="1"/>
  <c r="N32"/>
  <c r="P32"/>
  <c r="K34"/>
  <c r="F34"/>
  <c r="H34"/>
  <c r="C34"/>
  <c r="A35"/>
  <c r="I34"/>
  <c r="J34"/>
  <c r="E34"/>
  <c r="L33"/>
  <c r="L32" i="7"/>
  <c r="P32" s="1"/>
  <c r="I33"/>
  <c r="J33"/>
  <c r="H33"/>
  <c r="A34"/>
  <c r="E33"/>
  <c r="K33"/>
  <c r="F33"/>
  <c r="C33"/>
  <c r="L34" i="11" l="1"/>
  <c r="M33"/>
  <c r="O33" s="1"/>
  <c r="N33"/>
  <c r="P33"/>
  <c r="A36"/>
  <c r="I35"/>
  <c r="J35"/>
  <c r="K35"/>
  <c r="F35"/>
  <c r="H35"/>
  <c r="C35"/>
  <c r="E35"/>
  <c r="M33" i="10"/>
  <c r="O33" s="1"/>
  <c r="N33"/>
  <c r="P33"/>
  <c r="L34"/>
  <c r="A36"/>
  <c r="I35"/>
  <c r="J35"/>
  <c r="E35"/>
  <c r="K35"/>
  <c r="F35"/>
  <c r="H35"/>
  <c r="C35"/>
  <c r="M33" i="8"/>
  <c r="O33" s="1"/>
  <c r="N33"/>
  <c r="P33"/>
  <c r="A36"/>
  <c r="I35"/>
  <c r="J35"/>
  <c r="K35"/>
  <c r="F35"/>
  <c r="H35"/>
  <c r="C35"/>
  <c r="E35"/>
  <c r="L34"/>
  <c r="M32" i="7"/>
  <c r="O32" s="1"/>
  <c r="N32"/>
  <c r="I34"/>
  <c r="F34"/>
  <c r="C34"/>
  <c r="H34"/>
  <c r="A35"/>
  <c r="K34"/>
  <c r="E34"/>
  <c r="J34"/>
  <c r="L33"/>
  <c r="K36" i="11" l="1"/>
  <c r="F36"/>
  <c r="H36"/>
  <c r="C36"/>
  <c r="A37"/>
  <c r="I36"/>
  <c r="J36"/>
  <c r="E36"/>
  <c r="M34"/>
  <c r="O34" s="1"/>
  <c r="N34"/>
  <c r="P34"/>
  <c r="L35"/>
  <c r="M34" i="10"/>
  <c r="O34" s="1"/>
  <c r="N34"/>
  <c r="P34"/>
  <c r="K36"/>
  <c r="F36"/>
  <c r="H36"/>
  <c r="C36"/>
  <c r="A37"/>
  <c r="I36"/>
  <c r="J36"/>
  <c r="E36"/>
  <c r="L35"/>
  <c r="M34" i="8"/>
  <c r="O34" s="1"/>
  <c r="N34"/>
  <c r="P34"/>
  <c r="L35"/>
  <c r="K36"/>
  <c r="F36"/>
  <c r="H36"/>
  <c r="C36"/>
  <c r="A37"/>
  <c r="I36"/>
  <c r="J36"/>
  <c r="E36"/>
  <c r="L34" i="7"/>
  <c r="P34" s="1"/>
  <c r="M33"/>
  <c r="O33" s="1"/>
  <c r="N33"/>
  <c r="P33"/>
  <c r="I35"/>
  <c r="A36"/>
  <c r="J35"/>
  <c r="H35"/>
  <c r="F35"/>
  <c r="C35"/>
  <c r="E35"/>
  <c r="K35"/>
  <c r="N34"/>
  <c r="M35" i="11" l="1"/>
  <c r="O35" s="1"/>
  <c r="N35"/>
  <c r="P35"/>
  <c r="L36"/>
  <c r="A38"/>
  <c r="I37"/>
  <c r="J37"/>
  <c r="K37"/>
  <c r="F37"/>
  <c r="H37"/>
  <c r="C37"/>
  <c r="E37"/>
  <c r="M35" i="10"/>
  <c r="O35" s="1"/>
  <c r="N35"/>
  <c r="P35"/>
  <c r="A38"/>
  <c r="I37"/>
  <c r="J37"/>
  <c r="E37"/>
  <c r="K37"/>
  <c r="F37"/>
  <c r="H37"/>
  <c r="C37"/>
  <c r="L36"/>
  <c r="M35" i="8"/>
  <c r="O35" s="1"/>
  <c r="N35"/>
  <c r="P35"/>
  <c r="L36"/>
  <c r="A38"/>
  <c r="I37"/>
  <c r="J37"/>
  <c r="K37"/>
  <c r="F37"/>
  <c r="H37"/>
  <c r="C37"/>
  <c r="E37"/>
  <c r="M34" i="7"/>
  <c r="O34" s="1"/>
  <c r="L35"/>
  <c r="P35" s="1"/>
  <c r="I36"/>
  <c r="H36"/>
  <c r="K36"/>
  <c r="J36"/>
  <c r="F36"/>
  <c r="C36"/>
  <c r="A37"/>
  <c r="E36"/>
  <c r="M36" i="11" l="1"/>
  <c r="O36" s="1"/>
  <c r="N36"/>
  <c r="P36"/>
  <c r="K38"/>
  <c r="F38"/>
  <c r="H38"/>
  <c r="C38"/>
  <c r="A39"/>
  <c r="I38"/>
  <c r="J38"/>
  <c r="E38"/>
  <c r="L37"/>
  <c r="M36" i="10"/>
  <c r="O36" s="1"/>
  <c r="N36"/>
  <c r="P36"/>
  <c r="L37"/>
  <c r="K38"/>
  <c r="F38"/>
  <c r="H38"/>
  <c r="C38"/>
  <c r="A39"/>
  <c r="I38"/>
  <c r="J38"/>
  <c r="E38"/>
  <c r="M36" i="8"/>
  <c r="O36" s="1"/>
  <c r="N36"/>
  <c r="P36"/>
  <c r="K38"/>
  <c r="F38"/>
  <c r="H38"/>
  <c r="C38"/>
  <c r="A39"/>
  <c r="I38"/>
  <c r="J38"/>
  <c r="E38"/>
  <c r="L37"/>
  <c r="M35" i="7"/>
  <c r="O35" s="1"/>
  <c r="N35"/>
  <c r="L36"/>
  <c r="M36" s="1"/>
  <c r="O36" s="1"/>
  <c r="I37"/>
  <c r="J37"/>
  <c r="H37"/>
  <c r="A38"/>
  <c r="E37"/>
  <c r="K37"/>
  <c r="F37"/>
  <c r="C37"/>
  <c r="M37" i="11" l="1"/>
  <c r="O37" s="1"/>
  <c r="N37"/>
  <c r="P37"/>
  <c r="A40"/>
  <c r="I39"/>
  <c r="J39"/>
  <c r="E39"/>
  <c r="K39"/>
  <c r="F39"/>
  <c r="H39"/>
  <c r="C39"/>
  <c r="L38"/>
  <c r="A40" i="10"/>
  <c r="I39"/>
  <c r="J39"/>
  <c r="E39"/>
  <c r="K39"/>
  <c r="F39"/>
  <c r="H39"/>
  <c r="C39"/>
  <c r="M37"/>
  <c r="O37" s="1"/>
  <c r="N37"/>
  <c r="P37"/>
  <c r="L38"/>
  <c r="M37" i="8"/>
  <c r="O37" s="1"/>
  <c r="N37"/>
  <c r="P37"/>
  <c r="A40"/>
  <c r="I39"/>
  <c r="J39"/>
  <c r="K39"/>
  <c r="F39"/>
  <c r="H39"/>
  <c r="C39"/>
  <c r="E39"/>
  <c r="L38"/>
  <c r="N36" i="7"/>
  <c r="P36"/>
  <c r="I38"/>
  <c r="F38"/>
  <c r="C38"/>
  <c r="H38"/>
  <c r="A39"/>
  <c r="K38"/>
  <c r="E38"/>
  <c r="J38"/>
  <c r="L37"/>
  <c r="L39" i="8" l="1"/>
  <c r="P39" s="1"/>
  <c r="K40" i="11"/>
  <c r="F40"/>
  <c r="H40"/>
  <c r="C40"/>
  <c r="A41"/>
  <c r="I40"/>
  <c r="J40"/>
  <c r="E40"/>
  <c r="M38"/>
  <c r="O38" s="1"/>
  <c r="N38"/>
  <c r="P38"/>
  <c r="L39"/>
  <c r="M38" i="10"/>
  <c r="O38" s="1"/>
  <c r="N38"/>
  <c r="P38"/>
  <c r="K40"/>
  <c r="F40"/>
  <c r="H40"/>
  <c r="C40"/>
  <c r="A41"/>
  <c r="I40"/>
  <c r="J40"/>
  <c r="E40"/>
  <c r="L39"/>
  <c r="M38" i="8"/>
  <c r="O38" s="1"/>
  <c r="N38"/>
  <c r="P38"/>
  <c r="K40"/>
  <c r="F40"/>
  <c r="H40"/>
  <c r="C40"/>
  <c r="A41"/>
  <c r="I40"/>
  <c r="J40"/>
  <c r="E40"/>
  <c r="M37" i="7"/>
  <c r="O37" s="1"/>
  <c r="N37"/>
  <c r="P37"/>
  <c r="I39"/>
  <c r="A40"/>
  <c r="J39"/>
  <c r="E39"/>
  <c r="H39"/>
  <c r="F39"/>
  <c r="C39"/>
  <c r="K39"/>
  <c r="L38"/>
  <c r="M39" i="8" l="1"/>
  <c r="O39" s="1"/>
  <c r="N39"/>
  <c r="A42" i="11"/>
  <c r="I41"/>
  <c r="J41"/>
  <c r="K41"/>
  <c r="F41"/>
  <c r="H41"/>
  <c r="C41"/>
  <c r="E41"/>
  <c r="M39"/>
  <c r="O39" s="1"/>
  <c r="N39"/>
  <c r="P39"/>
  <c r="L40"/>
  <c r="M39" i="10"/>
  <c r="O39" s="1"/>
  <c r="N39"/>
  <c r="P39"/>
  <c r="A42"/>
  <c r="I41"/>
  <c r="J41"/>
  <c r="E41"/>
  <c r="K41"/>
  <c r="F41"/>
  <c r="H41"/>
  <c r="C41"/>
  <c r="L40"/>
  <c r="A42" i="8"/>
  <c r="I41"/>
  <c r="J41"/>
  <c r="K41"/>
  <c r="F41"/>
  <c r="H41"/>
  <c r="C41"/>
  <c r="E41"/>
  <c r="L40"/>
  <c r="N38" i="7"/>
  <c r="M38"/>
  <c r="O38" s="1"/>
  <c r="P38"/>
  <c r="I40"/>
  <c r="H40"/>
  <c r="K40"/>
  <c r="J40"/>
  <c r="F40"/>
  <c r="C40"/>
  <c r="A41"/>
  <c r="E40"/>
  <c r="L39"/>
  <c r="M40" i="11" l="1"/>
  <c r="O40" s="1"/>
  <c r="N40"/>
  <c r="P40"/>
  <c r="K42"/>
  <c r="F42"/>
  <c r="H42"/>
  <c r="C42"/>
  <c r="A43"/>
  <c r="I42"/>
  <c r="J42"/>
  <c r="E42"/>
  <c r="L41"/>
  <c r="M40" i="10"/>
  <c r="O40" s="1"/>
  <c r="N40"/>
  <c r="P40"/>
  <c r="L41"/>
  <c r="K42"/>
  <c r="F42"/>
  <c r="H42"/>
  <c r="C42"/>
  <c r="A43"/>
  <c r="I42"/>
  <c r="J42"/>
  <c r="E42"/>
  <c r="M40" i="8"/>
  <c r="O40" s="1"/>
  <c r="N40"/>
  <c r="P40"/>
  <c r="K42"/>
  <c r="F42"/>
  <c r="H42"/>
  <c r="C42"/>
  <c r="A43"/>
  <c r="I42"/>
  <c r="J42"/>
  <c r="E42"/>
  <c r="L41"/>
  <c r="I41" i="7"/>
  <c r="J41"/>
  <c r="H41"/>
  <c r="A42"/>
  <c r="E41"/>
  <c r="K41"/>
  <c r="F41"/>
  <c r="C41"/>
  <c r="M39"/>
  <c r="O39" s="1"/>
  <c r="N39"/>
  <c r="P39"/>
  <c r="L40"/>
  <c r="M41" i="11" l="1"/>
  <c r="O41" s="1"/>
  <c r="N41"/>
  <c r="P41"/>
  <c r="A44"/>
  <c r="I43"/>
  <c r="J43"/>
  <c r="K43"/>
  <c r="F43"/>
  <c r="H43"/>
  <c r="C43"/>
  <c r="E43"/>
  <c r="L42"/>
  <c r="L42" i="10"/>
  <c r="A44"/>
  <c r="I43"/>
  <c r="J43"/>
  <c r="E43"/>
  <c r="K43"/>
  <c r="F43"/>
  <c r="H43"/>
  <c r="C43"/>
  <c r="M41"/>
  <c r="O41" s="1"/>
  <c r="N41"/>
  <c r="P41"/>
  <c r="M41" i="8"/>
  <c r="O41" s="1"/>
  <c r="N41"/>
  <c r="P41"/>
  <c r="A44"/>
  <c r="I43"/>
  <c r="J43"/>
  <c r="K43"/>
  <c r="F43"/>
  <c r="H43"/>
  <c r="C43"/>
  <c r="E43"/>
  <c r="L42"/>
  <c r="N40" i="7"/>
  <c r="M40"/>
  <c r="O40" s="1"/>
  <c r="P40"/>
  <c r="I42"/>
  <c r="F42"/>
  <c r="H42"/>
  <c r="A43"/>
  <c r="K42"/>
  <c r="E42"/>
  <c r="J42"/>
  <c r="C42"/>
  <c r="L41"/>
  <c r="L43" i="8" l="1"/>
  <c r="N43" s="1"/>
  <c r="L43" i="11"/>
  <c r="N43" s="1"/>
  <c r="K44"/>
  <c r="F44"/>
  <c r="H44"/>
  <c r="C44"/>
  <c r="A45"/>
  <c r="I44"/>
  <c r="J44"/>
  <c r="E44"/>
  <c r="M42"/>
  <c r="O42" s="1"/>
  <c r="N42"/>
  <c r="P42"/>
  <c r="K44" i="10"/>
  <c r="F44"/>
  <c r="H44"/>
  <c r="C44"/>
  <c r="A45"/>
  <c r="I44"/>
  <c r="J44"/>
  <c r="E44"/>
  <c r="M42"/>
  <c r="O42" s="1"/>
  <c r="N42"/>
  <c r="P42"/>
  <c r="L43"/>
  <c r="K44" i="8"/>
  <c r="F44"/>
  <c r="H44"/>
  <c r="C44"/>
  <c r="A45"/>
  <c r="I44"/>
  <c r="J44"/>
  <c r="E44"/>
  <c r="M42"/>
  <c r="O42" s="1"/>
  <c r="N42"/>
  <c r="P42"/>
  <c r="I43" i="7"/>
  <c r="A44"/>
  <c r="J43"/>
  <c r="H43"/>
  <c r="F43"/>
  <c r="C43"/>
  <c r="K43"/>
  <c r="E43"/>
  <c r="M41"/>
  <c r="O41" s="1"/>
  <c r="N41"/>
  <c r="P41"/>
  <c r="L42"/>
  <c r="M43" i="8" l="1"/>
  <c r="O43" s="1"/>
  <c r="P43"/>
  <c r="M43" i="11"/>
  <c r="O43" s="1"/>
  <c r="P43"/>
  <c r="L44" i="8"/>
  <c r="P44" s="1"/>
  <c r="L44" i="11"/>
  <c r="P44" s="1"/>
  <c r="A46"/>
  <c r="I45"/>
  <c r="J45"/>
  <c r="K45"/>
  <c r="F45"/>
  <c r="H45"/>
  <c r="C45"/>
  <c r="E45"/>
  <c r="M43" i="10"/>
  <c r="O43" s="1"/>
  <c r="N43"/>
  <c r="P43"/>
  <c r="A46"/>
  <c r="I45"/>
  <c r="J45"/>
  <c r="E45"/>
  <c r="K45"/>
  <c r="F45"/>
  <c r="H45"/>
  <c r="C45"/>
  <c r="L44"/>
  <c r="A46" i="8"/>
  <c r="I45"/>
  <c r="J45"/>
  <c r="K45"/>
  <c r="F45"/>
  <c r="H45"/>
  <c r="C45"/>
  <c r="E45"/>
  <c r="N42" i="7"/>
  <c r="M42"/>
  <c r="O42" s="1"/>
  <c r="P42"/>
  <c r="I44"/>
  <c r="H44"/>
  <c r="K44"/>
  <c r="J44"/>
  <c r="F44"/>
  <c r="C44"/>
  <c r="A45"/>
  <c r="E44"/>
  <c r="L43"/>
  <c r="M44" i="8" l="1"/>
  <c r="O44" s="1"/>
  <c r="M44" i="11"/>
  <c r="O44" s="1"/>
  <c r="N44"/>
  <c r="N44" i="8"/>
  <c r="L45" i="11"/>
  <c r="P45" s="1"/>
  <c r="K46"/>
  <c r="F46"/>
  <c r="H46"/>
  <c r="C46"/>
  <c r="A47"/>
  <c r="I46"/>
  <c r="J46"/>
  <c r="E46"/>
  <c r="M44" i="10"/>
  <c r="O44" s="1"/>
  <c r="N44"/>
  <c r="P44"/>
  <c r="L45"/>
  <c r="K46"/>
  <c r="F46"/>
  <c r="H46"/>
  <c r="C46"/>
  <c r="A47"/>
  <c r="I46"/>
  <c r="J46"/>
  <c r="E46"/>
  <c r="K46" i="8"/>
  <c r="F46"/>
  <c r="H46"/>
  <c r="C46"/>
  <c r="A47"/>
  <c r="I46"/>
  <c r="J46"/>
  <c r="E46"/>
  <c r="L45"/>
  <c r="I45" i="7"/>
  <c r="J45"/>
  <c r="H45"/>
  <c r="A46"/>
  <c r="E45"/>
  <c r="K45"/>
  <c r="F45"/>
  <c r="C45"/>
  <c r="M43"/>
  <c r="O43" s="1"/>
  <c r="N43"/>
  <c r="P43"/>
  <c r="L44"/>
  <c r="M45" i="11" l="1"/>
  <c r="O45" s="1"/>
  <c r="N45"/>
  <c r="L46"/>
  <c r="P46" s="1"/>
  <c r="A48"/>
  <c r="I47"/>
  <c r="J47"/>
  <c r="K47"/>
  <c r="F47"/>
  <c r="H47"/>
  <c r="C47"/>
  <c r="E47"/>
  <c r="M45" i="10"/>
  <c r="O45" s="1"/>
  <c r="N45"/>
  <c r="P45"/>
  <c r="L46"/>
  <c r="A48"/>
  <c r="I47"/>
  <c r="J47"/>
  <c r="E47"/>
  <c r="K47"/>
  <c r="F47"/>
  <c r="H47"/>
  <c r="C47"/>
  <c r="L46" i="8"/>
  <c r="M45"/>
  <c r="O45" s="1"/>
  <c r="N45"/>
  <c r="P45"/>
  <c r="A48"/>
  <c r="I47"/>
  <c r="J47"/>
  <c r="K47"/>
  <c r="F47"/>
  <c r="H47"/>
  <c r="C47"/>
  <c r="E47"/>
  <c r="M44" i="7"/>
  <c r="O44" s="1"/>
  <c r="N44"/>
  <c r="P44"/>
  <c r="I46"/>
  <c r="F46"/>
  <c r="C46"/>
  <c r="H46"/>
  <c r="A47"/>
  <c r="K46"/>
  <c r="E46"/>
  <c r="J46"/>
  <c r="L45"/>
  <c r="N46" i="11" l="1"/>
  <c r="M46"/>
  <c r="O46" s="1"/>
  <c r="K48"/>
  <c r="F48"/>
  <c r="H48"/>
  <c r="C48"/>
  <c r="A49"/>
  <c r="I48"/>
  <c r="J48"/>
  <c r="E48"/>
  <c r="L47"/>
  <c r="K48" i="10"/>
  <c r="F48"/>
  <c r="H48"/>
  <c r="C48"/>
  <c r="A49"/>
  <c r="I48"/>
  <c r="J48"/>
  <c r="E48"/>
  <c r="M46"/>
  <c r="O46" s="1"/>
  <c r="N46"/>
  <c r="P46"/>
  <c r="L47"/>
  <c r="K48" i="8"/>
  <c r="F48"/>
  <c r="H48"/>
  <c r="C48"/>
  <c r="A49"/>
  <c r="I48"/>
  <c r="J48"/>
  <c r="E48"/>
  <c r="M46"/>
  <c r="O46" s="1"/>
  <c r="N46"/>
  <c r="P46"/>
  <c r="L47"/>
  <c r="I47" i="7"/>
  <c r="A48"/>
  <c r="J47"/>
  <c r="H47"/>
  <c r="F47"/>
  <c r="C47"/>
  <c r="K47"/>
  <c r="E47"/>
  <c r="M45"/>
  <c r="O45" s="1"/>
  <c r="N45"/>
  <c r="P45"/>
  <c r="L46"/>
  <c r="A50" i="11" l="1"/>
  <c r="I49"/>
  <c r="J49"/>
  <c r="K49"/>
  <c r="F49"/>
  <c r="H49"/>
  <c r="C49"/>
  <c r="E49"/>
  <c r="L48"/>
  <c r="M47"/>
  <c r="O47" s="1"/>
  <c r="N47"/>
  <c r="P47"/>
  <c r="M47" i="10"/>
  <c r="O47" s="1"/>
  <c r="N47"/>
  <c r="P47"/>
  <c r="A50"/>
  <c r="I49"/>
  <c r="J49"/>
  <c r="E49"/>
  <c r="K49"/>
  <c r="F49"/>
  <c r="H49"/>
  <c r="C49"/>
  <c r="L48"/>
  <c r="A50" i="8"/>
  <c r="I49"/>
  <c r="J49"/>
  <c r="K49"/>
  <c r="F49"/>
  <c r="H49"/>
  <c r="C49"/>
  <c r="E49"/>
  <c r="M47"/>
  <c r="O47" s="1"/>
  <c r="N47"/>
  <c r="P47"/>
  <c r="L48"/>
  <c r="I48" i="7"/>
  <c r="H48"/>
  <c r="K48"/>
  <c r="J48"/>
  <c r="F48"/>
  <c r="C48"/>
  <c r="E48"/>
  <c r="A49"/>
  <c r="N46"/>
  <c r="M46"/>
  <c r="O46" s="1"/>
  <c r="P46"/>
  <c r="L47"/>
  <c r="M48" i="11" l="1"/>
  <c r="O48" s="1"/>
  <c r="N48"/>
  <c r="P48"/>
  <c r="K50"/>
  <c r="F50"/>
  <c r="H50"/>
  <c r="C50"/>
  <c r="A51"/>
  <c r="I50"/>
  <c r="J50"/>
  <c r="E50"/>
  <c r="L49"/>
  <c r="M48" i="10"/>
  <c r="O48" s="1"/>
  <c r="N48"/>
  <c r="P48"/>
  <c r="L49"/>
  <c r="K50"/>
  <c r="F50"/>
  <c r="H50"/>
  <c r="C50"/>
  <c r="A51"/>
  <c r="I50"/>
  <c r="J50"/>
  <c r="E50"/>
  <c r="M48" i="8"/>
  <c r="O48" s="1"/>
  <c r="N48"/>
  <c r="P48"/>
  <c r="K50"/>
  <c r="F50"/>
  <c r="H50"/>
  <c r="C50"/>
  <c r="A51"/>
  <c r="I50"/>
  <c r="J50"/>
  <c r="E50"/>
  <c r="L49"/>
  <c r="L48" i="7"/>
  <c r="P48" s="1"/>
  <c r="M47"/>
  <c r="O47" s="1"/>
  <c r="N47"/>
  <c r="P47"/>
  <c r="I49"/>
  <c r="J49"/>
  <c r="H49"/>
  <c r="A50"/>
  <c r="E49"/>
  <c r="K49"/>
  <c r="F49"/>
  <c r="C49"/>
  <c r="N48"/>
  <c r="M48"/>
  <c r="O48" s="1"/>
  <c r="M49" i="11" l="1"/>
  <c r="O49" s="1"/>
  <c r="N49"/>
  <c r="P49"/>
  <c r="A52"/>
  <c r="I51"/>
  <c r="J51"/>
  <c r="K51"/>
  <c r="F51"/>
  <c r="H51"/>
  <c r="C51"/>
  <c r="E51"/>
  <c r="L50"/>
  <c r="A52" i="10"/>
  <c r="I51"/>
  <c r="J51"/>
  <c r="E51"/>
  <c r="K51"/>
  <c r="F51"/>
  <c r="H51"/>
  <c r="C51"/>
  <c r="M49"/>
  <c r="O49" s="1"/>
  <c r="N49"/>
  <c r="P49"/>
  <c r="L50"/>
  <c r="M49" i="8"/>
  <c r="O49" s="1"/>
  <c r="N49"/>
  <c r="P49"/>
  <c r="A52"/>
  <c r="I51"/>
  <c r="J51"/>
  <c r="K51"/>
  <c r="F51"/>
  <c r="H51"/>
  <c r="C51"/>
  <c r="E51"/>
  <c r="L50"/>
  <c r="I50" i="7"/>
  <c r="F50"/>
  <c r="E50"/>
  <c r="H50"/>
  <c r="A51"/>
  <c r="K50"/>
  <c r="C50"/>
  <c r="J50"/>
  <c r="L49"/>
  <c r="L51" i="11" l="1"/>
  <c r="P51" s="1"/>
  <c r="K52"/>
  <c r="F52"/>
  <c r="H52"/>
  <c r="C52"/>
  <c r="A53"/>
  <c r="I52"/>
  <c r="J52"/>
  <c r="E52"/>
  <c r="M50"/>
  <c r="O50" s="1"/>
  <c r="N50"/>
  <c r="P50"/>
  <c r="M50" i="10"/>
  <c r="O50" s="1"/>
  <c r="N50"/>
  <c r="P50"/>
  <c r="K52"/>
  <c r="F52"/>
  <c r="H52"/>
  <c r="C52"/>
  <c r="A53"/>
  <c r="I52"/>
  <c r="J52"/>
  <c r="E52"/>
  <c r="L51"/>
  <c r="K52" i="8"/>
  <c r="F52"/>
  <c r="H52"/>
  <c r="C52"/>
  <c r="A53"/>
  <c r="I52"/>
  <c r="J52"/>
  <c r="E52"/>
  <c r="M50"/>
  <c r="O50" s="1"/>
  <c r="N50"/>
  <c r="P50"/>
  <c r="L51"/>
  <c r="M49" i="7"/>
  <c r="O49" s="1"/>
  <c r="N49"/>
  <c r="P49"/>
  <c r="I51"/>
  <c r="A52"/>
  <c r="J51"/>
  <c r="H51"/>
  <c r="F51"/>
  <c r="K51"/>
  <c r="C51"/>
  <c r="E51"/>
  <c r="L50"/>
  <c r="M51" i="11" l="1"/>
  <c r="O51" s="1"/>
  <c r="N51"/>
  <c r="L52"/>
  <c r="P52" s="1"/>
  <c r="A54"/>
  <c r="I53"/>
  <c r="J53"/>
  <c r="E53"/>
  <c r="K53"/>
  <c r="F53"/>
  <c r="H53"/>
  <c r="C53"/>
  <c r="M51" i="10"/>
  <c r="O51" s="1"/>
  <c r="N51"/>
  <c r="P51"/>
  <c r="A54"/>
  <c r="I53"/>
  <c r="J53"/>
  <c r="E53"/>
  <c r="K53"/>
  <c r="F53"/>
  <c r="H53"/>
  <c r="C53"/>
  <c r="L52"/>
  <c r="M51" i="8"/>
  <c r="O51" s="1"/>
  <c r="N51"/>
  <c r="P51"/>
  <c r="L52"/>
  <c r="A54"/>
  <c r="I53"/>
  <c r="J53"/>
  <c r="K53"/>
  <c r="F53"/>
  <c r="H53"/>
  <c r="C53"/>
  <c r="E53"/>
  <c r="N50" i="7"/>
  <c r="M50"/>
  <c r="O50" s="1"/>
  <c r="P50"/>
  <c r="I52"/>
  <c r="H52"/>
  <c r="K52"/>
  <c r="C52"/>
  <c r="J52"/>
  <c r="F52"/>
  <c r="A53"/>
  <c r="E52"/>
  <c r="L51"/>
  <c r="M52" i="11" l="1"/>
  <c r="O52" s="1"/>
  <c r="N52"/>
  <c r="K54"/>
  <c r="F54"/>
  <c r="H54"/>
  <c r="C54"/>
  <c r="A55"/>
  <c r="I54"/>
  <c r="J54"/>
  <c r="E54"/>
  <c r="L53"/>
  <c r="K54" i="10"/>
  <c r="F54"/>
  <c r="H54"/>
  <c r="C54"/>
  <c r="A55"/>
  <c r="I54"/>
  <c r="J54"/>
  <c r="E54"/>
  <c r="M52"/>
  <c r="O52" s="1"/>
  <c r="N52"/>
  <c r="P52"/>
  <c r="L53"/>
  <c r="K54" i="8"/>
  <c r="F54"/>
  <c r="H54"/>
  <c r="C54"/>
  <c r="A55"/>
  <c r="I54"/>
  <c r="J54"/>
  <c r="E54"/>
  <c r="L53"/>
  <c r="M52"/>
  <c r="O52" s="1"/>
  <c r="N52"/>
  <c r="P52"/>
  <c r="M51" i="7"/>
  <c r="O51" s="1"/>
  <c r="N51"/>
  <c r="P51"/>
  <c r="L52"/>
  <c r="I53"/>
  <c r="J53"/>
  <c r="H53"/>
  <c r="A54"/>
  <c r="E53"/>
  <c r="K53"/>
  <c r="F53"/>
  <c r="C53"/>
  <c r="L54" i="10" l="1"/>
  <c r="P54" s="1"/>
  <c r="A56" i="11"/>
  <c r="I55"/>
  <c r="J55"/>
  <c r="E55"/>
  <c r="K55"/>
  <c r="F55"/>
  <c r="H55"/>
  <c r="C55"/>
  <c r="L54"/>
  <c r="M53"/>
  <c r="O53" s="1"/>
  <c r="N53"/>
  <c r="P53"/>
  <c r="M53" i="10"/>
  <c r="O53" s="1"/>
  <c r="N53"/>
  <c r="P53"/>
  <c r="A56"/>
  <c r="I55"/>
  <c r="J55"/>
  <c r="E55"/>
  <c r="K55"/>
  <c r="F55"/>
  <c r="H55"/>
  <c r="C55"/>
  <c r="M53" i="8"/>
  <c r="O53" s="1"/>
  <c r="N53"/>
  <c r="P53"/>
  <c r="L54"/>
  <c r="A56"/>
  <c r="I55"/>
  <c r="J55"/>
  <c r="K55"/>
  <c r="F55"/>
  <c r="H55"/>
  <c r="C55"/>
  <c r="E55"/>
  <c r="N52" i="7"/>
  <c r="M52"/>
  <c r="O52" s="1"/>
  <c r="P52"/>
  <c r="I54"/>
  <c r="F54"/>
  <c r="E54"/>
  <c r="H54"/>
  <c r="A55"/>
  <c r="K54"/>
  <c r="C54"/>
  <c r="J54"/>
  <c r="L53"/>
  <c r="M54" i="10" l="1"/>
  <c r="O54" s="1"/>
  <c r="N54"/>
  <c r="K56" i="11"/>
  <c r="F56"/>
  <c r="H56"/>
  <c r="C56"/>
  <c r="A57"/>
  <c r="I56"/>
  <c r="J56"/>
  <c r="E56"/>
  <c r="L55"/>
  <c r="M54"/>
  <c r="O54" s="1"/>
  <c r="N54"/>
  <c r="P54"/>
  <c r="L55" i="10"/>
  <c r="K56"/>
  <c r="F56"/>
  <c r="H56"/>
  <c r="C56"/>
  <c r="A57"/>
  <c r="I56"/>
  <c r="J56"/>
  <c r="E56"/>
  <c r="K56" i="8"/>
  <c r="F56"/>
  <c r="H56"/>
  <c r="C56"/>
  <c r="A57"/>
  <c r="I56"/>
  <c r="J56"/>
  <c r="E56"/>
  <c r="M54"/>
  <c r="O54" s="1"/>
  <c r="N54"/>
  <c r="P54"/>
  <c r="L55"/>
  <c r="L54" i="7"/>
  <c r="M54" s="1"/>
  <c r="O54" s="1"/>
  <c r="I55"/>
  <c r="A56"/>
  <c r="J55"/>
  <c r="H55"/>
  <c r="F55"/>
  <c r="K55"/>
  <c r="C55"/>
  <c r="E55"/>
  <c r="M53"/>
  <c r="O53" s="1"/>
  <c r="N53"/>
  <c r="P53"/>
  <c r="P54" l="1"/>
  <c r="N54"/>
  <c r="L56" i="11"/>
  <c r="P56" s="1"/>
  <c r="M55"/>
  <c r="O55" s="1"/>
  <c r="N55"/>
  <c r="P55"/>
  <c r="A58"/>
  <c r="I57"/>
  <c r="J57"/>
  <c r="E57"/>
  <c r="K57"/>
  <c r="F57"/>
  <c r="H57"/>
  <c r="C57"/>
  <c r="M55" i="10"/>
  <c r="O55" s="1"/>
  <c r="N55"/>
  <c r="P55"/>
  <c r="L56"/>
  <c r="A58"/>
  <c r="I57"/>
  <c r="J57"/>
  <c r="E57"/>
  <c r="K57"/>
  <c r="F57"/>
  <c r="H57"/>
  <c r="C57"/>
  <c r="M55" i="8"/>
  <c r="O55" s="1"/>
  <c r="N55"/>
  <c r="P55"/>
  <c r="L56"/>
  <c r="A58"/>
  <c r="I57"/>
  <c r="J57"/>
  <c r="K57"/>
  <c r="F57"/>
  <c r="H57"/>
  <c r="C57"/>
  <c r="E57"/>
  <c r="L55" i="7"/>
  <c r="P55" s="1"/>
  <c r="M55"/>
  <c r="O55" s="1"/>
  <c r="I56"/>
  <c r="E56"/>
  <c r="H56"/>
  <c r="K56"/>
  <c r="C56"/>
  <c r="J56"/>
  <c r="F56"/>
  <c r="A57"/>
  <c r="M56" i="11" l="1"/>
  <c r="O56" s="1"/>
  <c r="N56"/>
  <c r="L57"/>
  <c r="K58"/>
  <c r="F58"/>
  <c r="H58"/>
  <c r="C58"/>
  <c r="A59"/>
  <c r="I58"/>
  <c r="J58"/>
  <c r="E58"/>
  <c r="M56" i="10"/>
  <c r="O56" s="1"/>
  <c r="N56"/>
  <c r="P56"/>
  <c r="K58"/>
  <c r="F58"/>
  <c r="H58"/>
  <c r="C58"/>
  <c r="A59"/>
  <c r="I58"/>
  <c r="J58"/>
  <c r="E58"/>
  <c r="L57"/>
  <c r="M56" i="8"/>
  <c r="O56" s="1"/>
  <c r="N56"/>
  <c r="P56"/>
  <c r="K58"/>
  <c r="F58"/>
  <c r="H58"/>
  <c r="C58"/>
  <c r="A59"/>
  <c r="I58"/>
  <c r="J58"/>
  <c r="E58"/>
  <c r="L57"/>
  <c r="N55" i="7"/>
  <c r="I57"/>
  <c r="J57"/>
  <c r="H57"/>
  <c r="A58"/>
  <c r="E57"/>
  <c r="K57"/>
  <c r="F57"/>
  <c r="C57"/>
  <c r="L56"/>
  <c r="M57" i="11" l="1"/>
  <c r="O57" s="1"/>
  <c r="N57"/>
  <c r="P57"/>
  <c r="L58"/>
  <c r="A60"/>
  <c r="I59"/>
  <c r="J59"/>
  <c r="K59"/>
  <c r="F59"/>
  <c r="H59"/>
  <c r="C59"/>
  <c r="E59"/>
  <c r="M57" i="10"/>
  <c r="O57" s="1"/>
  <c r="N57"/>
  <c r="P57"/>
  <c r="A60"/>
  <c r="I59"/>
  <c r="J59"/>
  <c r="E59"/>
  <c r="K59"/>
  <c r="F59"/>
  <c r="H59"/>
  <c r="C59"/>
  <c r="L58"/>
  <c r="M57" i="8"/>
  <c r="O57" s="1"/>
  <c r="N57"/>
  <c r="P57"/>
  <c r="A60"/>
  <c r="I59"/>
  <c r="J59"/>
  <c r="K59"/>
  <c r="F59"/>
  <c r="H59"/>
  <c r="C59"/>
  <c r="E59"/>
  <c r="L58"/>
  <c r="I58" i="7"/>
  <c r="F58"/>
  <c r="E58"/>
  <c r="H58"/>
  <c r="A59"/>
  <c r="K58"/>
  <c r="C58"/>
  <c r="J58"/>
  <c r="L57"/>
  <c r="N56"/>
  <c r="M56"/>
  <c r="O56" s="1"/>
  <c r="P56"/>
  <c r="M58" i="11" l="1"/>
  <c r="O58" s="1"/>
  <c r="N58"/>
  <c r="P58"/>
  <c r="K60"/>
  <c r="F60"/>
  <c r="H60"/>
  <c r="C60"/>
  <c r="A61"/>
  <c r="I60"/>
  <c r="J60"/>
  <c r="E60"/>
  <c r="L59"/>
  <c r="M58" i="10"/>
  <c r="O58" s="1"/>
  <c r="N58"/>
  <c r="P58"/>
  <c r="L59"/>
  <c r="K60"/>
  <c r="F60"/>
  <c r="H60"/>
  <c r="C60"/>
  <c r="A61"/>
  <c r="I60"/>
  <c r="J60"/>
  <c r="E60"/>
  <c r="M58" i="8"/>
  <c r="O58" s="1"/>
  <c r="N58"/>
  <c r="P58"/>
  <c r="L59"/>
  <c r="K60"/>
  <c r="F60"/>
  <c r="H60"/>
  <c r="C60"/>
  <c r="A61"/>
  <c r="I60"/>
  <c r="J60"/>
  <c r="E60"/>
  <c r="M57" i="7"/>
  <c r="O57" s="1"/>
  <c r="N57"/>
  <c r="P57"/>
  <c r="I59"/>
  <c r="A60"/>
  <c r="J59"/>
  <c r="H59"/>
  <c r="F59"/>
  <c r="K59"/>
  <c r="C59"/>
  <c r="E59"/>
  <c r="L58"/>
  <c r="L60" i="8" l="1"/>
  <c r="P60" s="1"/>
  <c r="M59" i="11"/>
  <c r="O59" s="1"/>
  <c r="N59"/>
  <c r="P59"/>
  <c r="A62"/>
  <c r="I61"/>
  <c r="J61"/>
  <c r="K61"/>
  <c r="F61"/>
  <c r="H61"/>
  <c r="C61"/>
  <c r="E61"/>
  <c r="L60"/>
  <c r="L60" i="10"/>
  <c r="A62"/>
  <c r="I61"/>
  <c r="J61"/>
  <c r="E61"/>
  <c r="K61"/>
  <c r="F61"/>
  <c r="H61"/>
  <c r="C61"/>
  <c r="M59"/>
  <c r="O59" s="1"/>
  <c r="N59"/>
  <c r="P59"/>
  <c r="A62" i="8"/>
  <c r="I61"/>
  <c r="J61"/>
  <c r="K61"/>
  <c r="F61"/>
  <c r="H61"/>
  <c r="C61"/>
  <c r="E61"/>
  <c r="M59"/>
  <c r="O59" s="1"/>
  <c r="N59"/>
  <c r="P59"/>
  <c r="N58" i="7"/>
  <c r="M58"/>
  <c r="O58" s="1"/>
  <c r="P58"/>
  <c r="I60"/>
  <c r="E60"/>
  <c r="H60"/>
  <c r="K60"/>
  <c r="C60"/>
  <c r="J60"/>
  <c r="F60"/>
  <c r="A61"/>
  <c r="L59"/>
  <c r="M60" i="8" l="1"/>
  <c r="O60" s="1"/>
  <c r="N60"/>
  <c r="M60" i="11"/>
  <c r="O60" s="1"/>
  <c r="N60"/>
  <c r="P60"/>
  <c r="L61"/>
  <c r="K62"/>
  <c r="F62"/>
  <c r="H62"/>
  <c r="C62"/>
  <c r="A63"/>
  <c r="I62"/>
  <c r="J62"/>
  <c r="E62"/>
  <c r="K62" i="10"/>
  <c r="F62"/>
  <c r="H62"/>
  <c r="C62"/>
  <c r="A63"/>
  <c r="I62"/>
  <c r="J62"/>
  <c r="E62"/>
  <c r="M60"/>
  <c r="O60" s="1"/>
  <c r="N60"/>
  <c r="P60"/>
  <c r="L61"/>
  <c r="K62" i="8"/>
  <c r="F62"/>
  <c r="H62"/>
  <c r="C62"/>
  <c r="A63"/>
  <c r="I62"/>
  <c r="J62"/>
  <c r="E62"/>
  <c r="L61"/>
  <c r="I61" i="7"/>
  <c r="J61"/>
  <c r="H61"/>
  <c r="A62"/>
  <c r="E61"/>
  <c r="K61"/>
  <c r="F61"/>
  <c r="C61"/>
  <c r="M59"/>
  <c r="O59" s="1"/>
  <c r="N59"/>
  <c r="P59"/>
  <c r="L60"/>
  <c r="L62" i="11" l="1"/>
  <c r="A64"/>
  <c r="I63"/>
  <c r="J63"/>
  <c r="K63"/>
  <c r="F63"/>
  <c r="H63"/>
  <c r="C63"/>
  <c r="E63"/>
  <c r="M61"/>
  <c r="O61" s="1"/>
  <c r="N61"/>
  <c r="P61"/>
  <c r="M61" i="10"/>
  <c r="O61" s="1"/>
  <c r="N61"/>
  <c r="P61"/>
  <c r="L62"/>
  <c r="A64"/>
  <c r="I63"/>
  <c r="J63"/>
  <c r="E63"/>
  <c r="K63"/>
  <c r="F63"/>
  <c r="H63"/>
  <c r="C63"/>
  <c r="M61" i="8"/>
  <c r="O61" s="1"/>
  <c r="N61"/>
  <c r="P61"/>
  <c r="A64"/>
  <c r="I63"/>
  <c r="J63"/>
  <c r="K63"/>
  <c r="F63"/>
  <c r="H63"/>
  <c r="C63"/>
  <c r="E63"/>
  <c r="L62"/>
  <c r="M60" i="7"/>
  <c r="O60" s="1"/>
  <c r="N60"/>
  <c r="P60"/>
  <c r="I62"/>
  <c r="F62"/>
  <c r="E62"/>
  <c r="H62"/>
  <c r="A63"/>
  <c r="K62"/>
  <c r="C62"/>
  <c r="J62"/>
  <c r="L61"/>
  <c r="L63" i="8" l="1"/>
  <c r="P63" s="1"/>
  <c r="L63" i="10"/>
  <c r="P63" s="1"/>
  <c r="M62" i="11"/>
  <c r="O62" s="1"/>
  <c r="N62"/>
  <c r="P62"/>
  <c r="L63"/>
  <c r="K64"/>
  <c r="F64"/>
  <c r="H64"/>
  <c r="C64"/>
  <c r="A65"/>
  <c r="I64"/>
  <c r="J64"/>
  <c r="E64"/>
  <c r="M62" i="10"/>
  <c r="O62" s="1"/>
  <c r="N62"/>
  <c r="P62"/>
  <c r="K64"/>
  <c r="F64"/>
  <c r="H64"/>
  <c r="C64"/>
  <c r="A65"/>
  <c r="I64"/>
  <c r="J64"/>
  <c r="E64"/>
  <c r="K64" i="8"/>
  <c r="F64"/>
  <c r="H64"/>
  <c r="C64"/>
  <c r="A65"/>
  <c r="I64"/>
  <c r="J64"/>
  <c r="E64"/>
  <c r="M62"/>
  <c r="O62" s="1"/>
  <c r="N62"/>
  <c r="P62"/>
  <c r="L62" i="7"/>
  <c r="P62" s="1"/>
  <c r="M61"/>
  <c r="O61" s="1"/>
  <c r="N61"/>
  <c r="P61"/>
  <c r="N62"/>
  <c r="I63"/>
  <c r="A64"/>
  <c r="J63"/>
  <c r="H63"/>
  <c r="F63"/>
  <c r="K63"/>
  <c r="C63"/>
  <c r="E63"/>
  <c r="M63" i="8" l="1"/>
  <c r="O63" s="1"/>
  <c r="N63"/>
  <c r="M63" i="10"/>
  <c r="O63" s="1"/>
  <c r="N63"/>
  <c r="M63" i="11"/>
  <c r="O63" s="1"/>
  <c r="N63"/>
  <c r="P63"/>
  <c r="L64"/>
  <c r="A66"/>
  <c r="I65"/>
  <c r="J65"/>
  <c r="E65"/>
  <c r="K65"/>
  <c r="F65"/>
  <c r="H65"/>
  <c r="C65"/>
  <c r="A66" i="10"/>
  <c r="I65"/>
  <c r="J65"/>
  <c r="E65"/>
  <c r="K65"/>
  <c r="F65"/>
  <c r="H65"/>
  <c r="C65"/>
  <c r="L64"/>
  <c r="A66" i="8"/>
  <c r="I65"/>
  <c r="J65"/>
  <c r="K65"/>
  <c r="F65"/>
  <c r="H65"/>
  <c r="C65"/>
  <c r="E65"/>
  <c r="L64"/>
  <c r="M62" i="7"/>
  <c r="O62" s="1"/>
  <c r="L63"/>
  <c r="I64"/>
  <c r="E64"/>
  <c r="H64"/>
  <c r="K64"/>
  <c r="C64"/>
  <c r="J64"/>
  <c r="F64"/>
  <c r="A65"/>
  <c r="M64" i="11" l="1"/>
  <c r="O64" s="1"/>
  <c r="N64"/>
  <c r="P64"/>
  <c r="K66"/>
  <c r="F66"/>
  <c r="H66"/>
  <c r="C66"/>
  <c r="A67"/>
  <c r="I66"/>
  <c r="J66"/>
  <c r="E66"/>
  <c r="L65"/>
  <c r="K66" i="10"/>
  <c r="F66"/>
  <c r="H66"/>
  <c r="C66"/>
  <c r="A67"/>
  <c r="I66"/>
  <c r="J66"/>
  <c r="E66"/>
  <c r="L65"/>
  <c r="M64"/>
  <c r="O64" s="1"/>
  <c r="N64"/>
  <c r="P64"/>
  <c r="K66" i="8"/>
  <c r="F66"/>
  <c r="H66"/>
  <c r="C66"/>
  <c r="A67"/>
  <c r="I66"/>
  <c r="J66"/>
  <c r="E66"/>
  <c r="L65"/>
  <c r="M64"/>
  <c r="O64" s="1"/>
  <c r="N64"/>
  <c r="P64"/>
  <c r="I65" i="7"/>
  <c r="J65"/>
  <c r="H65"/>
  <c r="A66"/>
  <c r="E65"/>
  <c r="K65"/>
  <c r="F65"/>
  <c r="C65"/>
  <c r="M63"/>
  <c r="O63" s="1"/>
  <c r="N63"/>
  <c r="P63"/>
  <c r="L64"/>
  <c r="M65" i="11" l="1"/>
  <c r="O65" s="1"/>
  <c r="N65"/>
  <c r="P65"/>
  <c r="A68"/>
  <c r="I67"/>
  <c r="J67"/>
  <c r="E67"/>
  <c r="K67"/>
  <c r="F67"/>
  <c r="H67"/>
  <c r="C67"/>
  <c r="L66"/>
  <c r="L66" i="10"/>
  <c r="M65"/>
  <c r="O65" s="1"/>
  <c r="N65"/>
  <c r="P65"/>
  <c r="A68"/>
  <c r="I67"/>
  <c r="J67"/>
  <c r="E67"/>
  <c r="K67"/>
  <c r="F67"/>
  <c r="H67"/>
  <c r="C67"/>
  <c r="L66" i="8"/>
  <c r="A68"/>
  <c r="I67"/>
  <c r="J67"/>
  <c r="K67"/>
  <c r="F67"/>
  <c r="H67"/>
  <c r="C67"/>
  <c r="E67"/>
  <c r="M65"/>
  <c r="O65" s="1"/>
  <c r="N65"/>
  <c r="P65"/>
  <c r="N64" i="7"/>
  <c r="M64"/>
  <c r="O64" s="1"/>
  <c r="P64"/>
  <c r="I66"/>
  <c r="F66"/>
  <c r="E66"/>
  <c r="H66"/>
  <c r="A67"/>
  <c r="K66"/>
  <c r="C66"/>
  <c r="J66"/>
  <c r="L65"/>
  <c r="K68" i="11" l="1"/>
  <c r="F68"/>
  <c r="H68"/>
  <c r="C68"/>
  <c r="A69"/>
  <c r="I68"/>
  <c r="J68"/>
  <c r="E68"/>
  <c r="M66"/>
  <c r="O66" s="1"/>
  <c r="N66"/>
  <c r="P66"/>
  <c r="L67"/>
  <c r="K68" i="10"/>
  <c r="F68"/>
  <c r="H68"/>
  <c r="C68"/>
  <c r="A69"/>
  <c r="I68"/>
  <c r="J68"/>
  <c r="E68"/>
  <c r="M66"/>
  <c r="O66" s="1"/>
  <c r="N66"/>
  <c r="P66"/>
  <c r="L67"/>
  <c r="K68" i="8"/>
  <c r="F68"/>
  <c r="H68"/>
  <c r="C68"/>
  <c r="A69"/>
  <c r="I68"/>
  <c r="J68"/>
  <c r="E68"/>
  <c r="M66"/>
  <c r="O66" s="1"/>
  <c r="N66"/>
  <c r="P66"/>
  <c r="L67"/>
  <c r="I67" i="7"/>
  <c r="A68"/>
  <c r="J67"/>
  <c r="H67"/>
  <c r="F67"/>
  <c r="K67"/>
  <c r="C67"/>
  <c r="E67"/>
  <c r="M65"/>
  <c r="O65" s="1"/>
  <c r="N65"/>
  <c r="P65"/>
  <c r="L66"/>
  <c r="I69" i="11" l="1"/>
  <c r="J69"/>
  <c r="E69"/>
  <c r="K69"/>
  <c r="F69"/>
  <c r="H69"/>
  <c r="C69"/>
  <c r="M67"/>
  <c r="O67" s="1"/>
  <c r="N67"/>
  <c r="P67"/>
  <c r="L68"/>
  <c r="I69" i="10"/>
  <c r="J69"/>
  <c r="E69"/>
  <c r="K69"/>
  <c r="F69"/>
  <c r="H69"/>
  <c r="C69"/>
  <c r="M67"/>
  <c r="O67" s="1"/>
  <c r="N67"/>
  <c r="P67"/>
  <c r="L68"/>
  <c r="I69" i="8"/>
  <c r="J69"/>
  <c r="K69"/>
  <c r="F69"/>
  <c r="H69"/>
  <c r="C69"/>
  <c r="E69"/>
  <c r="M67"/>
  <c r="O67" s="1"/>
  <c r="N67"/>
  <c r="P67"/>
  <c r="L68"/>
  <c r="N66" i="7"/>
  <c r="M66"/>
  <c r="O66" s="1"/>
  <c r="P66"/>
  <c r="I68"/>
  <c r="E68"/>
  <c r="H68"/>
  <c r="K68"/>
  <c r="C68"/>
  <c r="J68"/>
  <c r="F68"/>
  <c r="A69"/>
  <c r="L67"/>
  <c r="L69" i="8" l="1"/>
  <c r="N69" s="1"/>
  <c r="M68" i="11"/>
  <c r="O68" s="1"/>
  <c r="N68"/>
  <c r="P68"/>
  <c r="L69"/>
  <c r="M68" i="10"/>
  <c r="O68" s="1"/>
  <c r="N68"/>
  <c r="P68"/>
  <c r="L69"/>
  <c r="M68" i="8"/>
  <c r="O68" s="1"/>
  <c r="N68"/>
  <c r="P68"/>
  <c r="L68" i="7"/>
  <c r="P68" s="1"/>
  <c r="I69"/>
  <c r="J69"/>
  <c r="H69"/>
  <c r="E69"/>
  <c r="K69"/>
  <c r="F69"/>
  <c r="C69"/>
  <c r="M67"/>
  <c r="O67" s="1"/>
  <c r="N67"/>
  <c r="P67"/>
  <c r="M69" i="8" l="1"/>
  <c r="O69" s="1"/>
  <c r="P69"/>
  <c r="M69" i="11"/>
  <c r="O69" s="1"/>
  <c r="N69"/>
  <c r="P69"/>
  <c r="M69" i="10"/>
  <c r="O69" s="1"/>
  <c r="N69"/>
  <c r="P69"/>
  <c r="M68" i="7"/>
  <c r="O68" s="1"/>
  <c r="N68"/>
  <c r="L69"/>
  <c r="M69" l="1"/>
  <c r="O69" s="1"/>
  <c r="N69"/>
  <c r="P69"/>
</calcChain>
</file>

<file path=xl/comments1.xml><?xml version="1.0" encoding="utf-8"?>
<comments xmlns="http://schemas.openxmlformats.org/spreadsheetml/2006/main">
  <authors>
    <author>Kelly Dallas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Kelly Dallas:</t>
        </r>
        <r>
          <rPr>
            <sz val="8"/>
            <color indexed="81"/>
            <rFont val="Tahoma"/>
            <family val="2"/>
          </rPr>
          <t xml:space="preserve">
1983-1989: exact $ compensation not available- estimated based on PS % from historical percentages document</t>
        </r>
      </text>
    </comment>
    <comment ref="A27" authorId="0">
      <text>
        <r>
          <rPr>
            <b/>
            <sz val="8"/>
            <color indexed="81"/>
            <rFont val="Tahoma"/>
            <family val="2"/>
          </rPr>
          <t>Kelly Dallas:</t>
        </r>
        <r>
          <rPr>
            <sz val="8"/>
            <color indexed="81"/>
            <rFont val="Tahoma"/>
            <family val="2"/>
          </rPr>
          <t xml:space="preserve">
1987:  Employees received a cash bonus of $362.95, but nothing deferred</t>
        </r>
      </text>
    </comment>
  </commentList>
</comments>
</file>

<file path=xl/sharedStrings.xml><?xml version="1.0" encoding="utf-8"?>
<sst xmlns="http://schemas.openxmlformats.org/spreadsheetml/2006/main" count="204" uniqueCount="72">
  <si>
    <t>Work Group</t>
  </si>
  <si>
    <t>Noncontract</t>
  </si>
  <si>
    <t>401(k) Match</t>
  </si>
  <si>
    <t>ProfitSharing</t>
  </si>
  <si>
    <t>Total</t>
  </si>
  <si>
    <t>Pilots
(SWAPA)</t>
  </si>
  <si>
    <t>Mechanics 
(AMFA)</t>
  </si>
  <si>
    <t>CSA's and CSS 
(IAM)</t>
  </si>
  <si>
    <t>Dispatch 
(TWU 550)</t>
  </si>
  <si>
    <t>Simulator Technicians
(Teamsters)</t>
  </si>
  <si>
    <t>Year</t>
  </si>
  <si>
    <t xml:space="preserve">Prof Flight Instructors 
(TWU 557)
</t>
  </si>
  <si>
    <t>Aircraft Appearance Techs 
(AMFA)</t>
  </si>
  <si>
    <t>401(k) Match (High)</t>
  </si>
  <si>
    <t>Summary</t>
  </si>
  <si>
    <t>Difference</t>
  </si>
  <si>
    <t>PSCA Average--Combination Plans</t>
  </si>
  <si>
    <t>PS Plan</t>
  </si>
  <si>
    <t>SHs</t>
  </si>
  <si>
    <t>Current</t>
  </si>
  <si>
    <t>PS ANP</t>
  </si>
  <si>
    <t>Amount</t>
  </si>
  <si>
    <t>%</t>
  </si>
  <si>
    <t>Contribution Amounts</t>
  </si>
  <si>
    <t>Eligible Compensation</t>
  </si>
  <si>
    <t>% of Compensation</t>
  </si>
  <si>
    <t>ANP (estimated)</t>
  </si>
  <si>
    <t>Ramp, Ops, Provo 
(TWU 555)</t>
  </si>
  <si>
    <t>Flight Attendants 
(TWU 556)</t>
  </si>
  <si>
    <t>Post 9/11 Average (2002-2011)</t>
  </si>
  <si>
    <t>Last 5 Year Average (2007-2011)</t>
  </si>
  <si>
    <t>Last 4 Year Average (2008-2011)</t>
  </si>
  <si>
    <t>Last 3 Year Average (2009-2011)</t>
  </si>
  <si>
    <t>Last 2 Year Average (2010-2011)</t>
  </si>
  <si>
    <t>Marginal %</t>
  </si>
  <si>
    <t>if ANP  ≤</t>
  </si>
  <si>
    <t>for ANP ≥</t>
  </si>
  <si>
    <t>Min</t>
  </si>
  <si>
    <t>Max</t>
  </si>
  <si>
    <t>Tier Ranges</t>
  </si>
  <si>
    <t>for ANP between</t>
  </si>
  <si>
    <t>-</t>
  </si>
  <si>
    <t>Effective %</t>
  </si>
  <si>
    <t>5-10 yr Avg ANP</t>
  </si>
  <si>
    <t>5-10 yr Low ANP</t>
  </si>
  <si>
    <t>5-10 yr High ANP</t>
  </si>
  <si>
    <t>Key</t>
  </si>
  <si>
    <t>Variance vs.Current</t>
  </si>
  <si>
    <t>TBD</t>
  </si>
  <si>
    <t>SOUTHWEST AIRLINES PILOTS RETIREMENT SAVINGS PLAN</t>
  </si>
  <si>
    <t>COMPANY MATCHING CONTRIBUTIONS</t>
  </si>
  <si>
    <t>SWAPA 401k</t>
  </si>
  <si>
    <t>COMPANY 401k</t>
  </si>
  <si>
    <t xml:space="preserve">  YEAR</t>
  </si>
  <si>
    <t>COMPANY MATCH</t>
  </si>
  <si>
    <t>TOTAL</t>
  </si>
  <si>
    <t>Material Specialists (f/k/a Stock Clerks)
(Teamsters)</t>
  </si>
  <si>
    <t>Brackets</t>
  </si>
  <si>
    <t>ROIC</t>
  </si>
  <si>
    <t>Maximum Savings</t>
  </si>
  <si>
    <t xml:space="preserve">Amount </t>
  </si>
  <si>
    <t>ANP Amount</t>
  </si>
  <si>
    <t>Net Profit Amount</t>
  </si>
  <si>
    <t>.</t>
  </si>
  <si>
    <t>~13.0%</t>
  </si>
  <si>
    <t>~14.0%</t>
  </si>
  <si>
    <t>~15.0%</t>
  </si>
  <si>
    <t>Reach 15% Effective Rate</t>
  </si>
  <si>
    <t>450,000,000 - 700,000,000</t>
  </si>
  <si>
    <t>400,000,000 - 650,000,0000</t>
  </si>
  <si>
    <t>500,000,000-750,000,000</t>
  </si>
  <si>
    <t>SUMMARY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</si>
</sst>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&quot;$&quot;#,##0.00"/>
    <numFmt numFmtId="167" formatCode="&quot;$&quot;#,##0"/>
  </numFmts>
  <fonts count="29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i/>
      <sz val="11"/>
      <name val="Calibri"/>
      <family val="2"/>
    </font>
    <font>
      <i/>
      <sz val="10"/>
      <name val="Calibri"/>
      <family val="2"/>
    </font>
    <font>
      <sz val="11"/>
      <color indexed="8"/>
      <name val="Arial"/>
      <family val="2"/>
    </font>
    <font>
      <i/>
      <sz val="11"/>
      <color indexed="8"/>
      <name val="Calibri"/>
      <family val="2"/>
    </font>
    <font>
      <sz val="8"/>
      <name val="Arial"/>
      <family val="2"/>
    </font>
    <font>
      <b/>
      <sz val="14"/>
      <color indexed="8"/>
      <name val="Calibri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8"/>
      <color indexed="8"/>
      <name val="Calibri"/>
      <family val="2"/>
    </font>
    <font>
      <sz val="8"/>
      <color theme="1"/>
      <name val="Arial"/>
      <family val="2"/>
    </font>
    <font>
      <b/>
      <sz val="12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68E38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75">
    <xf numFmtId="0" fontId="0" fillId="0" borderId="0" xfId="0"/>
    <xf numFmtId="10" fontId="0" fillId="0" borderId="1" xfId="3" applyNumberFormat="1" applyFont="1" applyBorder="1"/>
    <xf numFmtId="10" fontId="0" fillId="3" borderId="1" xfId="3" applyNumberFormat="1" applyFont="1" applyFill="1" applyBorder="1"/>
    <xf numFmtId="10" fontId="0" fillId="0" borderId="1" xfId="3" applyNumberFormat="1" applyFont="1" applyFill="1" applyBorder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65" fontId="7" fillId="0" borderId="7" xfId="3" applyNumberFormat="1" applyFont="1" applyBorder="1" applyAlignment="1">
      <alignment horizontal="center"/>
    </xf>
    <xf numFmtId="165" fontId="7" fillId="0" borderId="8" xfId="3" applyNumberFormat="1" applyFont="1" applyBorder="1" applyAlignment="1">
      <alignment horizontal="center"/>
    </xf>
    <xf numFmtId="164" fontId="7" fillId="0" borderId="1" xfId="1" applyNumberFormat="1" applyFont="1" applyBorder="1"/>
    <xf numFmtId="165" fontId="7" fillId="0" borderId="1" xfId="3" applyNumberFormat="1" applyFont="1" applyBorder="1" applyAlignment="1">
      <alignment horizontal="center"/>
    </xf>
    <xf numFmtId="164" fontId="7" fillId="0" borderId="6" xfId="1" applyNumberFormat="1" applyFont="1" applyBorder="1"/>
    <xf numFmtId="164" fontId="7" fillId="0" borderId="9" xfId="1" applyNumberFormat="1" applyFont="1" applyBorder="1"/>
    <xf numFmtId="165" fontId="7" fillId="0" borderId="9" xfId="3" applyNumberFormat="1" applyFont="1" applyBorder="1" applyAlignment="1">
      <alignment horizontal="center"/>
    </xf>
    <xf numFmtId="164" fontId="7" fillId="0" borderId="10" xfId="1" applyNumberFormat="1" applyFont="1" applyBorder="1"/>
    <xf numFmtId="0" fontId="3" fillId="0" borderId="0" xfId="0" applyFont="1"/>
    <xf numFmtId="0" fontId="11" fillId="0" borderId="0" xfId="0" applyFont="1" applyAlignment="1">
      <alignment horizontal="left"/>
    </xf>
    <xf numFmtId="44" fontId="12" fillId="0" borderId="11" xfId="2" applyFont="1" applyBorder="1" applyAlignment="1">
      <alignment horizontal="center"/>
    </xf>
    <xf numFmtId="10" fontId="12" fillId="0" borderId="11" xfId="3" applyNumberFormat="1" applyFont="1" applyBorder="1" applyAlignment="1">
      <alignment horizontal="center"/>
    </xf>
    <xf numFmtId="10" fontId="12" fillId="0" borderId="12" xfId="3" applyNumberFormat="1" applyFont="1" applyBorder="1" applyAlignment="1">
      <alignment horizontal="center"/>
    </xf>
    <xf numFmtId="0" fontId="7" fillId="0" borderId="0" xfId="0" applyFont="1"/>
    <xf numFmtId="44" fontId="12" fillId="0" borderId="0" xfId="2" applyFont="1" applyBorder="1" applyAlignment="1">
      <alignment horizontal="center"/>
    </xf>
    <xf numFmtId="10" fontId="12" fillId="0" borderId="0" xfId="3" applyNumberFormat="1" applyFont="1" applyBorder="1" applyAlignment="1">
      <alignment horizontal="center"/>
    </xf>
    <xf numFmtId="0" fontId="12" fillId="0" borderId="0" xfId="0" applyFont="1" applyAlignment="1">
      <alignment horizontal="left"/>
    </xf>
    <xf numFmtId="10" fontId="12" fillId="0" borderId="0" xfId="3" applyNumberFormat="1" applyFont="1"/>
    <xf numFmtId="164" fontId="12" fillId="0" borderId="0" xfId="1" applyNumberFormat="1" applyFont="1"/>
    <xf numFmtId="0" fontId="13" fillId="0" borderId="0" xfId="0" applyFont="1"/>
    <xf numFmtId="44" fontId="12" fillId="0" borderId="0" xfId="2" applyFont="1"/>
    <xf numFmtId="44" fontId="14" fillId="4" borderId="0" xfId="2" applyFont="1" applyFill="1" applyAlignment="1">
      <alignment horizontal="right"/>
    </xf>
    <xf numFmtId="10" fontId="15" fillId="4" borderId="0" xfId="0" applyNumberFormat="1" applyFont="1" applyFill="1" applyAlignment="1">
      <alignment horizontal="right"/>
    </xf>
    <xf numFmtId="10" fontId="15" fillId="4" borderId="0" xfId="3" applyNumberFormat="1" applyFont="1" applyFill="1" applyAlignment="1">
      <alignment horizontal="right"/>
    </xf>
    <xf numFmtId="0" fontId="7" fillId="0" borderId="0" xfId="0" applyFont="1" applyAlignment="1">
      <alignment horizontal="center"/>
    </xf>
    <xf numFmtId="0" fontId="13" fillId="0" borderId="13" xfId="0" applyFont="1" applyBorder="1"/>
    <xf numFmtId="44" fontId="13" fillId="0" borderId="14" xfId="0" applyNumberFormat="1" applyFont="1" applyBorder="1"/>
    <xf numFmtId="0" fontId="13" fillId="0" borderId="15" xfId="0" applyFont="1" applyBorder="1"/>
    <xf numFmtId="44" fontId="13" fillId="0" borderId="16" xfId="0" applyNumberFormat="1" applyFont="1" applyBorder="1"/>
    <xf numFmtId="0" fontId="3" fillId="0" borderId="15" xfId="0" applyFont="1" applyBorder="1"/>
    <xf numFmtId="44" fontId="3" fillId="0" borderId="16" xfId="0" applyNumberFormat="1" applyFont="1" applyBorder="1"/>
    <xf numFmtId="0" fontId="3" fillId="0" borderId="17" xfId="0" applyFont="1" applyBorder="1"/>
    <xf numFmtId="44" fontId="3" fillId="0" borderId="18" xfId="0" applyNumberFormat="1" applyFont="1" applyBorder="1"/>
    <xf numFmtId="43" fontId="3" fillId="0" borderId="0" xfId="1" applyFont="1"/>
    <xf numFmtId="0" fontId="16" fillId="0" borderId="0" xfId="0" applyFont="1"/>
    <xf numFmtId="165" fontId="7" fillId="0" borderId="19" xfId="3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164" fontId="7" fillId="0" borderId="24" xfId="1" applyNumberFormat="1" applyFont="1" applyBorder="1" applyAlignment="1">
      <alignment horizontal="center"/>
    </xf>
    <xf numFmtId="164" fontId="7" fillId="0" borderId="25" xfId="1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center"/>
    </xf>
    <xf numFmtId="165" fontId="7" fillId="0" borderId="33" xfId="3" applyNumberFormat="1" applyFont="1" applyBorder="1" applyAlignment="1">
      <alignment horizontal="center"/>
    </xf>
    <xf numFmtId="164" fontId="7" fillId="5" borderId="1" xfId="1" applyNumberFormat="1" applyFont="1" applyFill="1" applyBorder="1" applyAlignment="1">
      <alignment horizontal="center"/>
    </xf>
    <xf numFmtId="164" fontId="7" fillId="5" borderId="9" xfId="1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164" fontId="7" fillId="6" borderId="24" xfId="1" applyNumberFormat="1" applyFont="1" applyFill="1" applyBorder="1" applyAlignment="1">
      <alignment horizontal="center"/>
    </xf>
    <xf numFmtId="165" fontId="7" fillId="6" borderId="7" xfId="3" applyNumberFormat="1" applyFont="1" applyFill="1" applyBorder="1" applyAlignment="1">
      <alignment horizontal="center"/>
    </xf>
    <xf numFmtId="164" fontId="7" fillId="6" borderId="1" xfId="1" applyNumberFormat="1" applyFont="1" applyFill="1" applyBorder="1"/>
    <xf numFmtId="165" fontId="7" fillId="6" borderId="1" xfId="3" applyNumberFormat="1" applyFont="1" applyFill="1" applyBorder="1" applyAlignment="1">
      <alignment horizontal="center"/>
    </xf>
    <xf numFmtId="164" fontId="7" fillId="6" borderId="6" xfId="1" applyNumberFormat="1" applyFont="1" applyFill="1" applyBorder="1"/>
    <xf numFmtId="165" fontId="7" fillId="6" borderId="19" xfId="3" applyNumberFormat="1" applyFont="1" applyFill="1" applyBorder="1" applyAlignment="1">
      <alignment horizontal="center"/>
    </xf>
    <xf numFmtId="164" fontId="7" fillId="6" borderId="1" xfId="1" applyNumberFormat="1" applyFont="1" applyFill="1" applyBorder="1" applyAlignment="1">
      <alignment horizontal="center"/>
    </xf>
    <xf numFmtId="164" fontId="7" fillId="7" borderId="24" xfId="1" applyNumberFormat="1" applyFont="1" applyFill="1" applyBorder="1" applyAlignment="1">
      <alignment horizontal="center"/>
    </xf>
    <xf numFmtId="165" fontId="7" fillId="7" borderId="7" xfId="3" applyNumberFormat="1" applyFont="1" applyFill="1" applyBorder="1" applyAlignment="1">
      <alignment horizontal="center"/>
    </xf>
    <xf numFmtId="164" fontId="7" fillId="7" borderId="1" xfId="1" applyNumberFormat="1" applyFont="1" applyFill="1" applyBorder="1"/>
    <xf numFmtId="165" fontId="7" fillId="7" borderId="1" xfId="3" applyNumberFormat="1" applyFont="1" applyFill="1" applyBorder="1" applyAlignment="1">
      <alignment horizontal="center"/>
    </xf>
    <xf numFmtId="164" fontId="7" fillId="7" borderId="6" xfId="1" applyNumberFormat="1" applyFont="1" applyFill="1" applyBorder="1"/>
    <xf numFmtId="165" fontId="7" fillId="7" borderId="19" xfId="3" applyNumberFormat="1" applyFont="1" applyFill="1" applyBorder="1" applyAlignment="1">
      <alignment horizontal="center"/>
    </xf>
    <xf numFmtId="164" fontId="7" fillId="7" borderId="1" xfId="1" applyNumberFormat="1" applyFont="1" applyFill="1" applyBorder="1" applyAlignment="1">
      <alignment horizontal="center"/>
    </xf>
    <xf numFmtId="164" fontId="7" fillId="8" borderId="24" xfId="1" applyNumberFormat="1" applyFont="1" applyFill="1" applyBorder="1" applyAlignment="1">
      <alignment horizontal="center"/>
    </xf>
    <xf numFmtId="165" fontId="7" fillId="8" borderId="7" xfId="3" applyNumberFormat="1" applyFont="1" applyFill="1" applyBorder="1" applyAlignment="1">
      <alignment horizontal="center"/>
    </xf>
    <xf numFmtId="164" fontId="7" fillId="8" borderId="1" xfId="1" applyNumberFormat="1" applyFont="1" applyFill="1" applyBorder="1"/>
    <xf numFmtId="165" fontId="7" fillId="8" borderId="1" xfId="3" applyNumberFormat="1" applyFont="1" applyFill="1" applyBorder="1" applyAlignment="1">
      <alignment horizontal="center"/>
    </xf>
    <xf numFmtId="164" fontId="7" fillId="8" borderId="6" xfId="1" applyNumberFormat="1" applyFont="1" applyFill="1" applyBorder="1"/>
    <xf numFmtId="165" fontId="7" fillId="8" borderId="19" xfId="3" applyNumberFormat="1" applyFont="1" applyFill="1" applyBorder="1" applyAlignment="1">
      <alignment horizontal="center"/>
    </xf>
    <xf numFmtId="164" fontId="7" fillId="8" borderId="1" xfId="1" applyNumberFormat="1" applyFont="1" applyFill="1" applyBorder="1" applyAlignment="1">
      <alignment horizontal="center"/>
    </xf>
    <xf numFmtId="0" fontId="6" fillId="9" borderId="21" xfId="0" applyFont="1" applyFill="1" applyBorder="1" applyAlignment="1"/>
    <xf numFmtId="0" fontId="6" fillId="9" borderId="22" xfId="0" applyFont="1" applyFill="1" applyBorder="1" applyAlignment="1"/>
    <xf numFmtId="0" fontId="6" fillId="9" borderId="27" xfId="0" applyFont="1" applyFill="1" applyBorder="1" applyAlignment="1"/>
    <xf numFmtId="0" fontId="6" fillId="9" borderId="11" xfId="0" applyFont="1" applyFill="1" applyBorder="1" applyAlignment="1"/>
    <xf numFmtId="0" fontId="16" fillId="9" borderId="11" xfId="0" applyFont="1" applyFill="1" applyBorder="1" applyAlignment="1">
      <alignment horizontal="center"/>
    </xf>
    <xf numFmtId="0" fontId="6" fillId="9" borderId="11" xfId="0" applyFont="1" applyFill="1" applyBorder="1" applyAlignment="1">
      <alignment horizontal="center"/>
    </xf>
    <xf numFmtId="0" fontId="17" fillId="9" borderId="1" xfId="0" applyFont="1" applyFill="1" applyBorder="1" applyAlignment="1">
      <alignment horizontal="center"/>
    </xf>
    <xf numFmtId="0" fontId="17" fillId="9" borderId="6" xfId="0" applyFont="1" applyFill="1" applyBorder="1" applyAlignment="1">
      <alignment horizontal="center"/>
    </xf>
    <xf numFmtId="9" fontId="17" fillId="9" borderId="15" xfId="3" applyFont="1" applyFill="1" applyBorder="1" applyAlignment="1">
      <alignment horizontal="center"/>
    </xf>
    <xf numFmtId="0" fontId="17" fillId="9" borderId="2" xfId="0" applyFont="1" applyFill="1" applyBorder="1" applyAlignment="1">
      <alignment horizontal="center"/>
    </xf>
    <xf numFmtId="0" fontId="17" fillId="9" borderId="2" xfId="0" applyFont="1" applyFill="1" applyBorder="1" applyAlignment="1"/>
    <xf numFmtId="164" fontId="17" fillId="9" borderId="34" xfId="1" applyNumberFormat="1" applyFont="1" applyFill="1" applyBorder="1" applyAlignment="1"/>
    <xf numFmtId="164" fontId="17" fillId="9" borderId="6" xfId="1" applyNumberFormat="1" applyFont="1" applyFill="1" applyBorder="1" applyAlignment="1"/>
    <xf numFmtId="164" fontId="17" fillId="9" borderId="26" xfId="1" applyNumberFormat="1" applyFont="1" applyFill="1" applyBorder="1" applyAlignment="1"/>
    <xf numFmtId="164" fontId="17" fillId="9" borderId="12" xfId="1" applyNumberFormat="1" applyFont="1" applyFill="1" applyBorder="1" applyAlignment="1">
      <alignment horizontal="right"/>
    </xf>
    <xf numFmtId="0" fontId="8" fillId="9" borderId="7" xfId="0" applyFont="1" applyFill="1" applyBorder="1" applyAlignment="1">
      <alignment horizontal="center"/>
    </xf>
    <xf numFmtId="9" fontId="8" fillId="9" borderId="1" xfId="0" applyNumberFormat="1" applyFont="1" applyFill="1" applyBorder="1" applyAlignment="1">
      <alignment horizontal="center"/>
    </xf>
    <xf numFmtId="9" fontId="8" fillId="9" borderId="6" xfId="0" applyNumberFormat="1" applyFont="1" applyFill="1" applyBorder="1" applyAlignment="1">
      <alignment horizontal="center"/>
    </xf>
    <xf numFmtId="0" fontId="8" fillId="9" borderId="19" xfId="0" applyFont="1" applyFill="1" applyBorder="1" applyAlignment="1">
      <alignment horizontal="center"/>
    </xf>
    <xf numFmtId="0" fontId="8" fillId="9" borderId="1" xfId="0" applyFont="1" applyFill="1" applyBorder="1" applyAlignment="1">
      <alignment horizontal="center"/>
    </xf>
    <xf numFmtId="164" fontId="17" fillId="10" borderId="5" xfId="1" applyNumberFormat="1" applyFont="1" applyFill="1" applyBorder="1" applyAlignment="1"/>
    <xf numFmtId="9" fontId="17" fillId="10" borderId="5" xfId="3" applyFont="1" applyFill="1" applyBorder="1" applyAlignment="1">
      <alignment horizontal="center"/>
    </xf>
    <xf numFmtId="0" fontId="0" fillId="8" borderId="1" xfId="0" applyFill="1" applyBorder="1"/>
    <xf numFmtId="0" fontId="2" fillId="6" borderId="1" xfId="0" applyFont="1" applyFill="1" applyBorder="1"/>
    <xf numFmtId="0" fontId="2" fillId="7" borderId="1" xfId="0" applyFont="1" applyFill="1" applyBorder="1"/>
    <xf numFmtId="0" fontId="4" fillId="0" borderId="0" xfId="0" applyFont="1" applyBorder="1"/>
    <xf numFmtId="0" fontId="2" fillId="0" borderId="0" xfId="0" applyFont="1" applyBorder="1"/>
    <xf numFmtId="0" fontId="22" fillId="0" borderId="0" xfId="0" applyFont="1" applyBorder="1"/>
    <xf numFmtId="0" fontId="23" fillId="0" borderId="0" xfId="0" applyFont="1" applyBorder="1" applyAlignment="1">
      <alignment horizontal="center"/>
    </xf>
    <xf numFmtId="164" fontId="22" fillId="0" borderId="0" xfId="1" applyNumberFormat="1" applyFont="1" applyBorder="1" applyAlignment="1">
      <alignment horizontal="center"/>
    </xf>
    <xf numFmtId="164" fontId="22" fillId="0" borderId="0" xfId="1" applyNumberFormat="1" applyFont="1" applyBorder="1"/>
    <xf numFmtId="0" fontId="0" fillId="0" borderId="0" xfId="0" applyBorder="1"/>
    <xf numFmtId="164" fontId="7" fillId="0" borderId="0" xfId="1" applyNumberFormat="1" applyFont="1" applyBorder="1" applyAlignment="1">
      <alignment horizontal="center"/>
    </xf>
    <xf numFmtId="165" fontId="7" fillId="0" borderId="0" xfId="3" applyNumberFormat="1" applyFont="1" applyBorder="1" applyAlignment="1">
      <alignment horizontal="center"/>
    </xf>
    <xf numFmtId="164" fontId="7" fillId="0" borderId="0" xfId="1" applyNumberFormat="1" applyFont="1" applyBorder="1"/>
    <xf numFmtId="0" fontId="24" fillId="0" borderId="0" xfId="0" applyFont="1" applyAlignment="1">
      <alignment horizontal="center"/>
    </xf>
    <xf numFmtId="164" fontId="7" fillId="11" borderId="0" xfId="1" applyNumberFormat="1" applyFont="1" applyFill="1" applyBorder="1" applyAlignment="1">
      <alignment horizontal="center"/>
    </xf>
    <xf numFmtId="9" fontId="8" fillId="9" borderId="1" xfId="0" applyNumberFormat="1" applyFont="1" applyFill="1" applyBorder="1" applyAlignment="1">
      <alignment horizontal="center" wrapText="1"/>
    </xf>
    <xf numFmtId="10" fontId="0" fillId="2" borderId="1" xfId="3" applyNumberFormat="1" applyFont="1" applyFill="1" applyBorder="1"/>
    <xf numFmtId="10" fontId="0" fillId="0" borderId="1" xfId="3" applyNumberFormat="1" applyFont="1" applyFill="1" applyBorder="1" applyAlignment="1">
      <alignment horizontal="center"/>
    </xf>
    <xf numFmtId="10" fontId="0" fillId="0" borderId="1" xfId="3" applyNumberFormat="1" applyFont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9" borderId="32" xfId="0" applyFont="1" applyFill="1" applyBorder="1" applyAlignment="1">
      <alignment horizontal="center"/>
    </xf>
    <xf numFmtId="0" fontId="19" fillId="9" borderId="13" xfId="0" applyFont="1" applyFill="1" applyBorder="1" applyAlignment="1">
      <alignment horizontal="center"/>
    </xf>
    <xf numFmtId="0" fontId="19" fillId="9" borderId="31" xfId="0" applyFont="1" applyFill="1" applyBorder="1" applyAlignment="1">
      <alignment horizontal="center"/>
    </xf>
    <xf numFmtId="0" fontId="19" fillId="9" borderId="14" xfId="0" applyFont="1" applyFill="1" applyBorder="1" applyAlignment="1">
      <alignment horizontal="center"/>
    </xf>
    <xf numFmtId="0" fontId="19" fillId="9" borderId="15" xfId="0" applyFont="1" applyFill="1" applyBorder="1" applyAlignment="1">
      <alignment horizontal="center"/>
    </xf>
    <xf numFmtId="0" fontId="19" fillId="9" borderId="0" xfId="0" applyFont="1" applyFill="1" applyBorder="1" applyAlignment="1">
      <alignment horizontal="center"/>
    </xf>
    <xf numFmtId="0" fontId="19" fillId="9" borderId="16" xfId="0" applyFont="1" applyFill="1" applyBorder="1" applyAlignment="1">
      <alignment horizontal="center"/>
    </xf>
    <xf numFmtId="0" fontId="19" fillId="9" borderId="27" xfId="0" applyFont="1" applyFill="1" applyBorder="1" applyAlignment="1">
      <alignment horizontal="center"/>
    </xf>
    <xf numFmtId="0" fontId="19" fillId="9" borderId="11" xfId="0" applyFont="1" applyFill="1" applyBorder="1" applyAlignment="1">
      <alignment horizontal="center"/>
    </xf>
    <xf numFmtId="0" fontId="19" fillId="9" borderId="12" xfId="0" applyFont="1" applyFill="1" applyBorder="1" applyAlignment="1">
      <alignment horizontal="center"/>
    </xf>
    <xf numFmtId="0" fontId="6" fillId="9" borderId="22" xfId="0" applyFont="1" applyFill="1" applyBorder="1" applyAlignment="1">
      <alignment horizontal="center"/>
    </xf>
    <xf numFmtId="0" fontId="17" fillId="9" borderId="2" xfId="0" applyFont="1" applyFill="1" applyBorder="1" applyAlignment="1">
      <alignment horizontal="center"/>
    </xf>
    <xf numFmtId="0" fontId="19" fillId="9" borderId="22" xfId="0" applyFont="1" applyFill="1" applyBorder="1" applyAlignment="1">
      <alignment horizontal="center"/>
    </xf>
    <xf numFmtId="0" fontId="21" fillId="9" borderId="23" xfId="0" applyFont="1" applyFill="1" applyBorder="1" applyAlignment="1">
      <alignment horizontal="center"/>
    </xf>
    <xf numFmtId="0" fontId="19" fillId="9" borderId="28" xfId="0" applyFont="1" applyFill="1" applyBorder="1" applyAlignment="1">
      <alignment horizontal="center"/>
    </xf>
    <xf numFmtId="0" fontId="19" fillId="9" borderId="29" xfId="0" applyFont="1" applyFill="1" applyBorder="1" applyAlignment="1">
      <alignment horizontal="center"/>
    </xf>
    <xf numFmtId="0" fontId="20" fillId="9" borderId="29" xfId="0" applyFont="1" applyFill="1" applyBorder="1"/>
    <xf numFmtId="0" fontId="20" fillId="9" borderId="30" xfId="0" applyFont="1" applyFill="1" applyBorder="1"/>
    <xf numFmtId="0" fontId="2" fillId="9" borderId="7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left" vertical="center" wrapText="1"/>
    </xf>
    <xf numFmtId="0" fontId="25" fillId="0" borderId="0" xfId="0" applyFont="1"/>
    <xf numFmtId="0" fontId="26" fillId="0" borderId="0" xfId="0" applyFont="1" applyAlignment="1">
      <alignment horizontal="center"/>
    </xf>
    <xf numFmtId="0" fontId="0" fillId="0" borderId="0" xfId="0" applyFont="1"/>
    <xf numFmtId="166" fontId="0" fillId="0" borderId="0" xfId="0" applyNumberFormat="1" applyFont="1"/>
    <xf numFmtId="167" fontId="27" fillId="0" borderId="0" xfId="0" applyNumberFormat="1" applyFont="1" applyAlignment="1">
      <alignment horizontal="right"/>
    </xf>
    <xf numFmtId="167" fontId="27" fillId="0" borderId="0" xfId="0" applyNumberFormat="1" applyFont="1" applyBorder="1" applyAlignment="1">
      <alignment horizontal="right"/>
    </xf>
    <xf numFmtId="166" fontId="0" fillId="0" borderId="35" xfId="0" applyNumberFormat="1" applyFont="1" applyBorder="1"/>
    <xf numFmtId="0" fontId="0" fillId="0" borderId="35" xfId="0" applyFont="1" applyBorder="1"/>
    <xf numFmtId="0" fontId="26" fillId="0" borderId="0" xfId="0" applyFont="1"/>
    <xf numFmtId="166" fontId="26" fillId="0" borderId="0" xfId="0" applyNumberFormat="1" applyFont="1"/>
    <xf numFmtId="167" fontId="26" fillId="0" borderId="0" xfId="0" applyNumberFormat="1" applyFont="1"/>
    <xf numFmtId="166" fontId="25" fillId="0" borderId="0" xfId="0" applyNumberFormat="1" applyFont="1"/>
    <xf numFmtId="0" fontId="0" fillId="12" borderId="1" xfId="0" applyFill="1" applyBorder="1" applyAlignment="1">
      <alignment horizontal="center" vertical="center"/>
    </xf>
    <xf numFmtId="0" fontId="0" fillId="12" borderId="1" xfId="0" applyFill="1" applyBorder="1" applyAlignment="1"/>
    <xf numFmtId="0" fontId="0" fillId="12" borderId="1" xfId="0" applyFill="1" applyBorder="1" applyAlignment="1">
      <alignment horizontal="center"/>
    </xf>
    <xf numFmtId="0" fontId="0" fillId="12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right" wrapText="1"/>
    </xf>
    <xf numFmtId="10" fontId="0" fillId="12" borderId="1" xfId="3" applyNumberFormat="1" applyFont="1" applyFill="1" applyBorder="1"/>
    <xf numFmtId="0" fontId="0" fillId="0" borderId="1" xfId="0" applyFill="1" applyBorder="1" applyAlignment="1">
      <alignment horizontal="left" vertical="center" wrapText="1"/>
    </xf>
    <xf numFmtId="10" fontId="0" fillId="13" borderId="1" xfId="3" applyNumberFormat="1" applyFont="1" applyFill="1" applyBorder="1"/>
    <xf numFmtId="10" fontId="0" fillId="14" borderId="1" xfId="3" applyNumberFormat="1" applyFont="1" applyFill="1" applyBorder="1"/>
    <xf numFmtId="10" fontId="0" fillId="15" borderId="1" xfId="3" applyNumberFormat="1" applyFont="1" applyFill="1" applyBorder="1"/>
    <xf numFmtId="10" fontId="0" fillId="16" borderId="1" xfId="3" applyNumberFormat="1" applyFont="1" applyFill="1" applyBorder="1"/>
    <xf numFmtId="10" fontId="0" fillId="17" borderId="1" xfId="3" applyNumberFormat="1" applyFont="1" applyFill="1" applyBorder="1"/>
    <xf numFmtId="10" fontId="0" fillId="7" borderId="1" xfId="3" applyNumberFormat="1" applyFont="1" applyFill="1" applyBorder="1"/>
    <xf numFmtId="10" fontId="0" fillId="16" borderId="1" xfId="3" applyNumberFormat="1" applyFont="1" applyFill="1" applyBorder="1" applyAlignment="1"/>
    <xf numFmtId="10" fontId="0" fillId="18" borderId="1" xfId="3" applyNumberFormat="1" applyFont="1" applyFill="1" applyBorder="1"/>
    <xf numFmtId="0" fontId="1" fillId="0" borderId="0" xfId="0" applyFont="1"/>
    <xf numFmtId="0" fontId="1" fillId="0" borderId="11" xfId="0" applyFont="1" applyBorder="1" applyAlignment="1">
      <alignment horizontal="center"/>
    </xf>
    <xf numFmtId="9" fontId="1" fillId="0" borderId="0" xfId="0" applyNumberFormat="1" applyFont="1" applyAlignment="1">
      <alignment horizontal="left"/>
    </xf>
    <xf numFmtId="164" fontId="1" fillId="0" borderId="0" xfId="1" applyNumberFormat="1" applyFont="1"/>
    <xf numFmtId="9" fontId="1" fillId="0" borderId="0" xfId="0" applyNumberFormat="1" applyFont="1"/>
    <xf numFmtId="165" fontId="1" fillId="0" borderId="0" xfId="3" applyNumberFormat="1" applyFont="1" applyAlignment="1">
      <alignment horizontal="right"/>
    </xf>
    <xf numFmtId="164" fontId="1" fillId="0" borderId="0" xfId="1" applyNumberFormat="1" applyFont="1" applyAlignment="1">
      <alignment horizontal="right"/>
    </xf>
    <xf numFmtId="164" fontId="1" fillId="0" borderId="0" xfId="1" applyNumberFormat="1" applyFont="1" applyAlignment="1"/>
    <xf numFmtId="0" fontId="28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tabSelected="1" workbookViewId="0">
      <selection activeCell="C18" sqref="C18"/>
    </sheetView>
  </sheetViews>
  <sheetFormatPr defaultRowHeight="15"/>
  <cols>
    <col min="1" max="1" width="4.5703125" style="166" customWidth="1"/>
    <col min="2" max="2" width="19.28515625" style="166" customWidth="1"/>
    <col min="3" max="5" width="24.7109375" style="166" customWidth="1"/>
    <col min="6" max="16384" width="9.140625" style="166"/>
  </cols>
  <sheetData>
    <row r="1" spans="1:5" ht="21">
      <c r="A1" s="174" t="s">
        <v>71</v>
      </c>
    </row>
    <row r="2" spans="1:5">
      <c r="C2" s="167">
        <v>2013</v>
      </c>
      <c r="D2" s="167">
        <v>2014</v>
      </c>
      <c r="E2" s="167">
        <v>2015</v>
      </c>
    </row>
    <row r="3" spans="1:5">
      <c r="A3" s="166" t="s">
        <v>57</v>
      </c>
    </row>
    <row r="4" spans="1:5">
      <c r="B4" s="168">
        <v>0</v>
      </c>
      <c r="C4" s="169">
        <v>0</v>
      </c>
      <c r="D4" s="169">
        <v>0</v>
      </c>
      <c r="E4" s="169">
        <v>0</v>
      </c>
    </row>
    <row r="5" spans="1:5">
      <c r="B5" s="168">
        <v>0.1</v>
      </c>
      <c r="C5" s="169">
        <f>+'Tiered PS--2013 (~13% ROIC)'!O4</f>
        <v>200000001</v>
      </c>
      <c r="D5" s="169">
        <f>'Tiered PS--2014 (~14% ROIC)'!O4</f>
        <v>250000001</v>
      </c>
      <c r="E5" s="169">
        <f>'Tiered PS--2015 (WACC+ 15%ROIC)'!O4</f>
        <v>300000001</v>
      </c>
    </row>
    <row r="6" spans="1:5">
      <c r="B6" s="168">
        <v>0.15</v>
      </c>
      <c r="C6" s="169">
        <f>'Tiered PS--2013 (~13% ROIC)'!O5</f>
        <v>400000001</v>
      </c>
      <c r="D6" s="169">
        <f>'Tiered PS--2014 (~14% ROIC)'!O5</f>
        <v>450000001</v>
      </c>
      <c r="E6" s="169">
        <f>'Tiered PS--2015 (WACC+ 15%ROIC)'!O5</f>
        <v>500000001</v>
      </c>
    </row>
    <row r="7" spans="1:5">
      <c r="B7" s="168">
        <v>0.2</v>
      </c>
      <c r="C7" s="169">
        <f>'Tiered PS--2013 (~13% ROIC)'!O6</f>
        <v>650000001</v>
      </c>
      <c r="D7" s="169">
        <f>'Tiered PS--2014 (~14% ROIC)'!O6</f>
        <v>700000001</v>
      </c>
      <c r="E7" s="169">
        <f>'Tiered PS--2015 (WACC+ 15%ROIC)'!O6</f>
        <v>750000001</v>
      </c>
    </row>
    <row r="8" spans="1:5">
      <c r="A8" s="166" t="s">
        <v>67</v>
      </c>
      <c r="B8" s="170"/>
      <c r="C8" s="169"/>
      <c r="D8" s="169"/>
      <c r="E8" s="169"/>
    </row>
    <row r="9" spans="1:5">
      <c r="B9" s="170" t="s">
        <v>61</v>
      </c>
      <c r="C9" s="169">
        <f>'Tiered PS--2013 (~13% ROIC)'!A38</f>
        <v>1450000000</v>
      </c>
      <c r="D9" s="169">
        <f>'Tiered PS--2014 (~14% ROIC)'!A42</f>
        <v>1650000000</v>
      </c>
      <c r="E9" s="169">
        <f>'Tiered PS--2015 (WACC+ 15%ROIC)'!A46</f>
        <v>1850000000</v>
      </c>
    </row>
    <row r="10" spans="1:5">
      <c r="B10" s="170" t="s">
        <v>58</v>
      </c>
      <c r="C10" s="171" t="s">
        <v>64</v>
      </c>
      <c r="D10" s="171" t="s">
        <v>65</v>
      </c>
      <c r="E10" s="171" t="s">
        <v>66</v>
      </c>
    </row>
    <row r="11" spans="1:5">
      <c r="A11" s="166" t="s">
        <v>59</v>
      </c>
    </row>
    <row r="12" spans="1:5">
      <c r="B12" s="166" t="s">
        <v>60</v>
      </c>
      <c r="C12" s="169">
        <f>'Tiered PS--2013 (~13% ROIC)'!N22*-1</f>
        <v>40000000</v>
      </c>
      <c r="D12" s="169">
        <f>'Tiered PS--2014 (~14% ROIC)'!N18*-1</f>
        <v>47500000</v>
      </c>
      <c r="E12" s="169">
        <f>'Tiered PS--2015 (WACC+ 15%ROIC)'!N19*-1</f>
        <v>55000000</v>
      </c>
    </row>
    <row r="13" spans="1:5">
      <c r="B13" s="166" t="s">
        <v>61</v>
      </c>
      <c r="C13" s="173" t="s">
        <v>69</v>
      </c>
      <c r="D13" s="172" t="s">
        <v>68</v>
      </c>
      <c r="E13" s="172" t="s">
        <v>70</v>
      </c>
    </row>
    <row r="14" spans="1:5">
      <c r="B14" s="166" t="s">
        <v>62</v>
      </c>
      <c r="C14" s="169"/>
      <c r="D14" s="169"/>
      <c r="E14" s="169"/>
    </row>
    <row r="21" spans="14:14">
      <c r="N21" s="166" t="s">
        <v>63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4"/>
  <sheetViews>
    <sheetView zoomScale="90" zoomScaleNormal="90" workbookViewId="0">
      <pane xSplit="8" ySplit="14" topLeftCell="I15" activePane="bottomRight" state="frozen"/>
      <selection pane="topRight" activeCell="I1" sqref="I1"/>
      <selection pane="bottomLeft" activeCell="A15" sqref="A15"/>
      <selection pane="bottomRight" activeCell="A22" sqref="A22:XFD22"/>
    </sheetView>
  </sheetViews>
  <sheetFormatPr defaultRowHeight="12.75"/>
  <cols>
    <col min="1" max="1" width="16.28515625" customWidth="1"/>
    <col min="2" max="2" width="8" style="4" customWidth="1"/>
    <col min="3" max="3" width="15.28515625" bestFit="1" customWidth="1"/>
    <col min="4" max="4" width="7.85546875" style="4" customWidth="1"/>
    <col min="5" max="5" width="15.140625" customWidth="1"/>
    <col min="6" max="6" width="11.85546875" customWidth="1"/>
    <col min="7" max="10" width="11.7109375" customWidth="1"/>
    <col min="11" max="11" width="12" customWidth="1"/>
    <col min="12" max="12" width="14.28515625" customWidth="1"/>
    <col min="13" max="13" width="10.7109375" customWidth="1"/>
    <col min="14" max="14" width="12" customWidth="1"/>
    <col min="15" max="15" width="15" customWidth="1"/>
    <col min="16" max="16" width="15.7109375" customWidth="1"/>
  </cols>
  <sheetData>
    <row r="1" spans="1:17" s="41" customFormat="1" ht="18.75">
      <c r="A1" s="128" t="s">
        <v>20</v>
      </c>
      <c r="B1" s="115" t="s">
        <v>19</v>
      </c>
      <c r="C1" s="116"/>
      <c r="D1" s="116"/>
      <c r="E1" s="117"/>
      <c r="F1" s="72"/>
      <c r="G1" s="73"/>
      <c r="H1" s="124"/>
      <c r="I1" s="124"/>
      <c r="J1" s="124"/>
      <c r="K1" s="124"/>
      <c r="L1" s="124"/>
      <c r="M1" s="124"/>
      <c r="N1" s="124"/>
      <c r="O1" s="126" t="s">
        <v>39</v>
      </c>
      <c r="P1" s="127"/>
      <c r="Q1" s="15"/>
    </row>
    <row r="2" spans="1:17" s="41" customFormat="1" ht="15">
      <c r="A2" s="129"/>
      <c r="B2" s="118"/>
      <c r="C2" s="119"/>
      <c r="D2" s="119"/>
      <c r="E2" s="120"/>
      <c r="F2" s="74"/>
      <c r="G2" s="75"/>
      <c r="H2" s="76"/>
      <c r="I2" s="77"/>
      <c r="J2" s="77"/>
      <c r="K2" s="77"/>
      <c r="L2" s="77"/>
      <c r="M2" s="77"/>
      <c r="N2" s="77"/>
      <c r="O2" s="78" t="s">
        <v>37</v>
      </c>
      <c r="P2" s="79" t="s">
        <v>38</v>
      </c>
      <c r="Q2" s="15"/>
    </row>
    <row r="3" spans="1:17" s="41" customFormat="1" ht="15.75" thickBot="1">
      <c r="A3" s="129"/>
      <c r="B3" s="118"/>
      <c r="C3" s="119"/>
      <c r="D3" s="119"/>
      <c r="E3" s="120"/>
      <c r="F3" s="80">
        <v>0</v>
      </c>
      <c r="G3" s="125" t="s">
        <v>35</v>
      </c>
      <c r="H3" s="125"/>
      <c r="I3" s="125"/>
      <c r="J3" s="125"/>
      <c r="K3" s="125"/>
      <c r="L3" s="125"/>
      <c r="M3" s="81"/>
      <c r="N3" s="82"/>
      <c r="O3" s="83">
        <v>0</v>
      </c>
      <c r="P3" s="84">
        <f>O4-1</f>
        <v>200000000</v>
      </c>
      <c r="Q3" s="15"/>
    </row>
    <row r="4" spans="1:17" s="41" customFormat="1" ht="15.75" thickBot="1">
      <c r="A4" s="129"/>
      <c r="B4" s="118"/>
      <c r="C4" s="119"/>
      <c r="D4" s="119"/>
      <c r="E4" s="120"/>
      <c r="F4" s="93">
        <v>0.1</v>
      </c>
      <c r="G4" s="125" t="s">
        <v>40</v>
      </c>
      <c r="H4" s="125"/>
      <c r="I4" s="125"/>
      <c r="J4" s="125"/>
      <c r="K4" s="125"/>
      <c r="L4" s="125"/>
      <c r="M4" s="81"/>
      <c r="N4" s="82"/>
      <c r="O4" s="92">
        <v>200000001</v>
      </c>
      <c r="P4" s="85">
        <f>O5-1</f>
        <v>400000000</v>
      </c>
      <c r="Q4" s="15"/>
    </row>
    <row r="5" spans="1:17" s="41" customFormat="1" ht="15.75" thickBot="1">
      <c r="A5" s="129"/>
      <c r="B5" s="118"/>
      <c r="C5" s="119"/>
      <c r="D5" s="119"/>
      <c r="E5" s="120"/>
      <c r="F5" s="93">
        <v>0.15</v>
      </c>
      <c r="G5" s="125" t="s">
        <v>40</v>
      </c>
      <c r="H5" s="125"/>
      <c r="I5" s="125"/>
      <c r="J5" s="125"/>
      <c r="K5" s="125"/>
      <c r="L5" s="125"/>
      <c r="M5" s="81"/>
      <c r="N5" s="82"/>
      <c r="O5" s="92">
        <v>400000001</v>
      </c>
      <c r="P5" s="85">
        <f>O6-1</f>
        <v>650000000</v>
      </c>
      <c r="Q5" s="15"/>
    </row>
    <row r="6" spans="1:17" s="41" customFormat="1" ht="15.75" thickBot="1">
      <c r="A6" s="129"/>
      <c r="B6" s="118"/>
      <c r="C6" s="119"/>
      <c r="D6" s="119"/>
      <c r="E6" s="120"/>
      <c r="F6" s="93">
        <v>0.2</v>
      </c>
      <c r="G6" s="125" t="s">
        <v>40</v>
      </c>
      <c r="H6" s="125"/>
      <c r="I6" s="125"/>
      <c r="J6" s="125"/>
      <c r="K6" s="125"/>
      <c r="L6" s="125"/>
      <c r="M6" s="81"/>
      <c r="N6" s="82"/>
      <c r="O6" s="92">
        <v>650000001</v>
      </c>
      <c r="P6" s="85">
        <f>O7-1</f>
        <v>1650000000</v>
      </c>
      <c r="Q6" s="15"/>
    </row>
    <row r="7" spans="1:17" s="41" customFormat="1" ht="15.75" thickBot="1">
      <c r="A7" s="129"/>
      <c r="B7" s="121"/>
      <c r="C7" s="122"/>
      <c r="D7" s="122"/>
      <c r="E7" s="123"/>
      <c r="F7" s="93">
        <v>0.2</v>
      </c>
      <c r="G7" s="125" t="s">
        <v>36</v>
      </c>
      <c r="H7" s="125"/>
      <c r="I7" s="125"/>
      <c r="J7" s="125"/>
      <c r="K7" s="125"/>
      <c r="L7" s="125"/>
      <c r="M7" s="81"/>
      <c r="N7" s="82"/>
      <c r="O7" s="92">
        <v>1650000001</v>
      </c>
      <c r="P7" s="86" t="s">
        <v>41</v>
      </c>
      <c r="Q7" s="15"/>
    </row>
    <row r="8" spans="1:17" s="41" customFormat="1" ht="15">
      <c r="A8" s="130"/>
      <c r="B8" s="132" t="s">
        <v>17</v>
      </c>
      <c r="C8" s="133"/>
      <c r="D8" s="133" t="s">
        <v>18</v>
      </c>
      <c r="E8" s="134"/>
      <c r="F8" s="135"/>
      <c r="G8" s="136"/>
      <c r="H8" s="136"/>
      <c r="I8" s="136"/>
      <c r="J8" s="136"/>
      <c r="K8" s="136"/>
      <c r="L8" s="136"/>
      <c r="M8" s="136"/>
      <c r="N8" s="133"/>
      <c r="O8" s="113" t="s">
        <v>18</v>
      </c>
      <c r="P8" s="114"/>
      <c r="Q8" s="15"/>
    </row>
    <row r="9" spans="1:17" s="41" customFormat="1" ht="26.25">
      <c r="A9" s="131"/>
      <c r="B9" s="87" t="s">
        <v>22</v>
      </c>
      <c r="C9" s="88" t="s">
        <v>21</v>
      </c>
      <c r="D9" s="88" t="s">
        <v>22</v>
      </c>
      <c r="E9" s="89" t="s">
        <v>21</v>
      </c>
      <c r="F9" s="90" t="s">
        <v>34</v>
      </c>
      <c r="G9" s="88">
        <f>+F3</f>
        <v>0</v>
      </c>
      <c r="H9" s="88">
        <f>+F4</f>
        <v>0.1</v>
      </c>
      <c r="I9" s="88">
        <f>+F5</f>
        <v>0.15</v>
      </c>
      <c r="J9" s="88">
        <f>+F6</f>
        <v>0.2</v>
      </c>
      <c r="K9" s="88">
        <f>+F7</f>
        <v>0.2</v>
      </c>
      <c r="L9" s="91" t="s">
        <v>4</v>
      </c>
      <c r="M9" s="91" t="s">
        <v>42</v>
      </c>
      <c r="N9" s="109" t="s">
        <v>47</v>
      </c>
      <c r="O9" s="88" t="s">
        <v>42</v>
      </c>
      <c r="P9" s="109" t="s">
        <v>47</v>
      </c>
      <c r="Q9" s="15"/>
    </row>
    <row r="10" spans="1:17" ht="15">
      <c r="A10" s="44">
        <v>50000000</v>
      </c>
      <c r="B10" s="7">
        <v>0.15</v>
      </c>
      <c r="C10" s="9">
        <f>+A10*B10</f>
        <v>7500000</v>
      </c>
      <c r="D10" s="10">
        <f>1-B10</f>
        <v>0.85</v>
      </c>
      <c r="E10" s="11">
        <f t="shared" ref="E10:E69" si="0">+D10*A10</f>
        <v>42500000</v>
      </c>
      <c r="F10" s="42">
        <f t="shared" ref="F10:F69" si="1">IF(A10&gt;$P$6,$F$7,IF(A10&gt;$P$5,$F$6,IF(A10&gt;$P$4,$F$5,IF(A10&gt;$P$3,$F$4,$F$3))))</f>
        <v>0</v>
      </c>
      <c r="G10" s="48">
        <v>0</v>
      </c>
      <c r="H10" s="48">
        <f t="shared" ref="H10:H69" si="2">IF(A10&gt;$P$3,IF(A10&gt;$P$4,($P$4-$P$3)*$F$4,(A10-$P$3)*$F$4),0)</f>
        <v>0</v>
      </c>
      <c r="I10" s="48">
        <f>IF($A10&gt;$P$4,IF($A10&gt;$P$5,($P$5-$P$4)*$F$5,($A10-$P$4)*$F$5),0)</f>
        <v>0</v>
      </c>
      <c r="J10" s="48">
        <f t="shared" ref="J10:J69" si="3">IF($A10&gt;$P$5,IF($A10&gt;$P$6,($P$6-$P$5)*$F$6,($A10-$P$5)*$F$6),0)</f>
        <v>0</v>
      </c>
      <c r="K10" s="48">
        <f t="shared" ref="K10:K69" si="4">IF($A10&gt;$P$6,($A10-$P$6)*$F$7,0)</f>
        <v>0</v>
      </c>
      <c r="L10" s="43">
        <f>SUM(G10:K10)</f>
        <v>0</v>
      </c>
      <c r="M10" s="10">
        <f>L10/A10</f>
        <v>0</v>
      </c>
      <c r="N10" s="9">
        <f t="shared" ref="N10:N69" si="5">+L10-C10</f>
        <v>-7500000</v>
      </c>
      <c r="O10" s="10">
        <f>1-M10</f>
        <v>1</v>
      </c>
      <c r="P10" s="11">
        <f>+(A10-L10)-E10</f>
        <v>7500000</v>
      </c>
      <c r="Q10" s="5"/>
    </row>
    <row r="11" spans="1:17" ht="15">
      <c r="A11" s="44">
        <f>+A10+50000000</f>
        <v>100000000</v>
      </c>
      <c r="B11" s="7">
        <v>0.15</v>
      </c>
      <c r="C11" s="9">
        <f t="shared" ref="C11:C69" si="6">+A11*B11</f>
        <v>15000000</v>
      </c>
      <c r="D11" s="10">
        <f t="shared" ref="D11:D69" si="7">1-B11</f>
        <v>0.85</v>
      </c>
      <c r="E11" s="11">
        <f t="shared" si="0"/>
        <v>85000000</v>
      </c>
      <c r="F11" s="42">
        <f t="shared" si="1"/>
        <v>0</v>
      </c>
      <c r="G11" s="48">
        <v>0</v>
      </c>
      <c r="H11" s="48">
        <f t="shared" si="2"/>
        <v>0</v>
      </c>
      <c r="I11" s="48">
        <f t="shared" ref="I11:I69" si="8">IF(A11&gt;$P$4,IF(A11&gt;$P$5,($P$5-$P$4)*$F$5,(A11-$P$4)*$F$5),0)</f>
        <v>0</v>
      </c>
      <c r="J11" s="48">
        <f t="shared" si="3"/>
        <v>0</v>
      </c>
      <c r="K11" s="48">
        <f t="shared" si="4"/>
        <v>0</v>
      </c>
      <c r="L11" s="43">
        <f t="shared" ref="L11:L49" si="9">SUM(G11:K11)</f>
        <v>0</v>
      </c>
      <c r="M11" s="10">
        <f t="shared" ref="M11:M69" si="10">L11/A11</f>
        <v>0</v>
      </c>
      <c r="N11" s="9">
        <f t="shared" si="5"/>
        <v>-15000000</v>
      </c>
      <c r="O11" s="10">
        <f t="shared" ref="O11:O69" si="11">1-M11</f>
        <v>1</v>
      </c>
      <c r="P11" s="11">
        <f t="shared" ref="P11:P69" si="12">+(A11-L11)-E11</f>
        <v>15000000</v>
      </c>
      <c r="Q11" s="5"/>
    </row>
    <row r="12" spans="1:17" ht="15">
      <c r="A12" s="44">
        <f t="shared" ref="A12:A17" si="13">+A11+50000000</f>
        <v>150000000</v>
      </c>
      <c r="B12" s="7">
        <v>0.15</v>
      </c>
      <c r="C12" s="9">
        <f t="shared" si="6"/>
        <v>22500000</v>
      </c>
      <c r="D12" s="10">
        <f t="shared" si="7"/>
        <v>0.85</v>
      </c>
      <c r="E12" s="11">
        <f t="shared" si="0"/>
        <v>127500000</v>
      </c>
      <c r="F12" s="42">
        <f t="shared" si="1"/>
        <v>0</v>
      </c>
      <c r="G12" s="48">
        <v>0</v>
      </c>
      <c r="H12" s="48">
        <f t="shared" si="2"/>
        <v>0</v>
      </c>
      <c r="I12" s="48">
        <f t="shared" si="8"/>
        <v>0</v>
      </c>
      <c r="J12" s="48">
        <f t="shared" si="3"/>
        <v>0</v>
      </c>
      <c r="K12" s="48">
        <f t="shared" si="4"/>
        <v>0</v>
      </c>
      <c r="L12" s="43">
        <f t="shared" si="9"/>
        <v>0</v>
      </c>
      <c r="M12" s="10">
        <f t="shared" si="10"/>
        <v>0</v>
      </c>
      <c r="N12" s="9">
        <f t="shared" si="5"/>
        <v>-22500000</v>
      </c>
      <c r="O12" s="10">
        <f t="shared" si="11"/>
        <v>1</v>
      </c>
      <c r="P12" s="11">
        <f t="shared" si="12"/>
        <v>22500000</v>
      </c>
      <c r="Q12" s="5"/>
    </row>
    <row r="13" spans="1:17" ht="15">
      <c r="A13" s="51">
        <f t="shared" si="13"/>
        <v>200000000</v>
      </c>
      <c r="B13" s="52">
        <v>0.15</v>
      </c>
      <c r="C13" s="53">
        <f t="shared" si="6"/>
        <v>30000000</v>
      </c>
      <c r="D13" s="54">
        <f t="shared" si="7"/>
        <v>0.85</v>
      </c>
      <c r="E13" s="55">
        <f t="shared" si="0"/>
        <v>170000000</v>
      </c>
      <c r="F13" s="56">
        <f t="shared" si="1"/>
        <v>0</v>
      </c>
      <c r="G13" s="57">
        <v>0</v>
      </c>
      <c r="H13" s="57">
        <f t="shared" si="2"/>
        <v>0</v>
      </c>
      <c r="I13" s="57">
        <f t="shared" si="8"/>
        <v>0</v>
      </c>
      <c r="J13" s="57">
        <f t="shared" si="3"/>
        <v>0</v>
      </c>
      <c r="K13" s="57">
        <f t="shared" si="4"/>
        <v>0</v>
      </c>
      <c r="L13" s="57">
        <f t="shared" si="9"/>
        <v>0</v>
      </c>
      <c r="M13" s="54">
        <f t="shared" si="10"/>
        <v>0</v>
      </c>
      <c r="N13" s="53">
        <f t="shared" si="5"/>
        <v>-30000000</v>
      </c>
      <c r="O13" s="54">
        <f t="shared" si="11"/>
        <v>1</v>
      </c>
      <c r="P13" s="55">
        <f t="shared" si="12"/>
        <v>30000000</v>
      </c>
      <c r="Q13" s="5"/>
    </row>
    <row r="14" spans="1:17" ht="15">
      <c r="A14" s="51">
        <f t="shared" si="13"/>
        <v>250000000</v>
      </c>
      <c r="B14" s="52">
        <v>0.15</v>
      </c>
      <c r="C14" s="53">
        <f t="shared" si="6"/>
        <v>37500000</v>
      </c>
      <c r="D14" s="54">
        <f t="shared" si="7"/>
        <v>0.85</v>
      </c>
      <c r="E14" s="55">
        <f t="shared" si="0"/>
        <v>212500000</v>
      </c>
      <c r="F14" s="56">
        <f t="shared" si="1"/>
        <v>0.1</v>
      </c>
      <c r="G14" s="57">
        <v>0</v>
      </c>
      <c r="H14" s="57">
        <f t="shared" si="2"/>
        <v>5000000</v>
      </c>
      <c r="I14" s="57">
        <f t="shared" si="8"/>
        <v>0</v>
      </c>
      <c r="J14" s="57">
        <f t="shared" si="3"/>
        <v>0</v>
      </c>
      <c r="K14" s="57">
        <f t="shared" si="4"/>
        <v>0</v>
      </c>
      <c r="L14" s="57">
        <f t="shared" si="9"/>
        <v>5000000</v>
      </c>
      <c r="M14" s="54">
        <f t="shared" si="10"/>
        <v>0.02</v>
      </c>
      <c r="N14" s="53">
        <f t="shared" si="5"/>
        <v>-32500000</v>
      </c>
      <c r="O14" s="54">
        <f t="shared" si="11"/>
        <v>0.98</v>
      </c>
      <c r="P14" s="55">
        <f t="shared" si="12"/>
        <v>32500000</v>
      </c>
      <c r="Q14" s="5"/>
    </row>
    <row r="15" spans="1:17" ht="15">
      <c r="A15" s="44">
        <f t="shared" si="13"/>
        <v>300000000</v>
      </c>
      <c r="B15" s="7">
        <v>0.15</v>
      </c>
      <c r="C15" s="9">
        <f t="shared" si="6"/>
        <v>45000000</v>
      </c>
      <c r="D15" s="10">
        <f t="shared" si="7"/>
        <v>0.85</v>
      </c>
      <c r="E15" s="11">
        <f t="shared" si="0"/>
        <v>255000000</v>
      </c>
      <c r="F15" s="42">
        <f t="shared" si="1"/>
        <v>0.1</v>
      </c>
      <c r="G15" s="48">
        <v>0</v>
      </c>
      <c r="H15" s="48">
        <f t="shared" si="2"/>
        <v>10000000</v>
      </c>
      <c r="I15" s="48">
        <f t="shared" si="8"/>
        <v>0</v>
      </c>
      <c r="J15" s="48">
        <f t="shared" si="3"/>
        <v>0</v>
      </c>
      <c r="K15" s="48">
        <f t="shared" si="4"/>
        <v>0</v>
      </c>
      <c r="L15" s="43">
        <f t="shared" si="9"/>
        <v>10000000</v>
      </c>
      <c r="M15" s="10">
        <f t="shared" si="10"/>
        <v>3.3333333333333333E-2</v>
      </c>
      <c r="N15" s="9">
        <f t="shared" si="5"/>
        <v>-35000000</v>
      </c>
      <c r="O15" s="10">
        <f t="shared" si="11"/>
        <v>0.96666666666666667</v>
      </c>
      <c r="P15" s="11">
        <f t="shared" si="12"/>
        <v>35000000</v>
      </c>
      <c r="Q15" s="5"/>
    </row>
    <row r="16" spans="1:17" ht="15">
      <c r="A16" s="44">
        <f t="shared" si="13"/>
        <v>350000000</v>
      </c>
      <c r="B16" s="7">
        <v>0.15</v>
      </c>
      <c r="C16" s="9">
        <f t="shared" si="6"/>
        <v>52500000</v>
      </c>
      <c r="D16" s="10">
        <f t="shared" si="7"/>
        <v>0.85</v>
      </c>
      <c r="E16" s="11">
        <f t="shared" si="0"/>
        <v>297500000</v>
      </c>
      <c r="F16" s="42">
        <f t="shared" si="1"/>
        <v>0.1</v>
      </c>
      <c r="G16" s="48">
        <v>0</v>
      </c>
      <c r="H16" s="48">
        <f t="shared" si="2"/>
        <v>15000000</v>
      </c>
      <c r="I16" s="48">
        <f t="shared" si="8"/>
        <v>0</v>
      </c>
      <c r="J16" s="48">
        <f t="shared" si="3"/>
        <v>0</v>
      </c>
      <c r="K16" s="48">
        <f t="shared" si="4"/>
        <v>0</v>
      </c>
      <c r="L16" s="43">
        <f t="shared" si="9"/>
        <v>15000000</v>
      </c>
      <c r="M16" s="10">
        <f t="shared" si="10"/>
        <v>4.2857142857142858E-2</v>
      </c>
      <c r="N16" s="9">
        <f t="shared" si="5"/>
        <v>-37500000</v>
      </c>
      <c r="O16" s="10">
        <f t="shared" si="11"/>
        <v>0.95714285714285718</v>
      </c>
      <c r="P16" s="11">
        <f t="shared" si="12"/>
        <v>37500000</v>
      </c>
      <c r="Q16" s="5"/>
    </row>
    <row r="17" spans="1:17" ht="15">
      <c r="A17" s="44">
        <f t="shared" si="13"/>
        <v>400000000</v>
      </c>
      <c r="B17" s="7">
        <v>0.15</v>
      </c>
      <c r="C17" s="9">
        <f t="shared" si="6"/>
        <v>60000000</v>
      </c>
      <c r="D17" s="10">
        <f t="shared" si="7"/>
        <v>0.85</v>
      </c>
      <c r="E17" s="11">
        <f t="shared" si="0"/>
        <v>340000000</v>
      </c>
      <c r="F17" s="42">
        <f t="shared" si="1"/>
        <v>0.1</v>
      </c>
      <c r="G17" s="48">
        <v>0</v>
      </c>
      <c r="H17" s="48">
        <f t="shared" si="2"/>
        <v>20000000</v>
      </c>
      <c r="I17" s="48">
        <f t="shared" si="8"/>
        <v>0</v>
      </c>
      <c r="J17" s="48">
        <f t="shared" si="3"/>
        <v>0</v>
      </c>
      <c r="K17" s="48">
        <f t="shared" si="4"/>
        <v>0</v>
      </c>
      <c r="L17" s="43">
        <f t="shared" si="9"/>
        <v>20000000</v>
      </c>
      <c r="M17" s="10">
        <f t="shared" si="10"/>
        <v>0.05</v>
      </c>
      <c r="N17" s="9">
        <f t="shared" si="5"/>
        <v>-40000000</v>
      </c>
      <c r="O17" s="10">
        <f t="shared" si="11"/>
        <v>0.95</v>
      </c>
      <c r="P17" s="11">
        <f t="shared" si="12"/>
        <v>40000000</v>
      </c>
      <c r="Q17" s="5"/>
    </row>
    <row r="18" spans="1:17" ht="15">
      <c r="A18" s="44">
        <f>+A17+50000000</f>
        <v>450000000</v>
      </c>
      <c r="B18" s="7">
        <v>0.15</v>
      </c>
      <c r="C18" s="9">
        <f t="shared" si="6"/>
        <v>67500000</v>
      </c>
      <c r="D18" s="10">
        <f t="shared" si="7"/>
        <v>0.85</v>
      </c>
      <c r="E18" s="11">
        <f t="shared" si="0"/>
        <v>382500000</v>
      </c>
      <c r="F18" s="42">
        <f t="shared" si="1"/>
        <v>0.15</v>
      </c>
      <c r="G18" s="48"/>
      <c r="H18" s="48">
        <f t="shared" si="2"/>
        <v>20000000</v>
      </c>
      <c r="I18" s="48">
        <f t="shared" si="8"/>
        <v>7500000</v>
      </c>
      <c r="J18" s="48">
        <f t="shared" si="3"/>
        <v>0</v>
      </c>
      <c r="K18" s="48">
        <f t="shared" si="4"/>
        <v>0</v>
      </c>
      <c r="L18" s="43">
        <f t="shared" si="9"/>
        <v>27500000</v>
      </c>
      <c r="M18" s="10">
        <f t="shared" si="10"/>
        <v>6.1111111111111109E-2</v>
      </c>
      <c r="N18" s="9">
        <f t="shared" si="5"/>
        <v>-40000000</v>
      </c>
      <c r="O18" s="10">
        <f t="shared" si="11"/>
        <v>0.93888888888888888</v>
      </c>
      <c r="P18" s="11">
        <f t="shared" si="12"/>
        <v>40000000</v>
      </c>
      <c r="Q18" s="5"/>
    </row>
    <row r="19" spans="1:17" ht="15">
      <c r="A19" s="44">
        <f t="shared" ref="A19:A48" si="14">+A18+50000000</f>
        <v>500000000</v>
      </c>
      <c r="B19" s="7">
        <v>0.15</v>
      </c>
      <c r="C19" s="9">
        <f t="shared" si="6"/>
        <v>75000000</v>
      </c>
      <c r="D19" s="10">
        <f t="shared" si="7"/>
        <v>0.85</v>
      </c>
      <c r="E19" s="11">
        <f t="shared" si="0"/>
        <v>425000000</v>
      </c>
      <c r="F19" s="42">
        <f t="shared" si="1"/>
        <v>0.15</v>
      </c>
      <c r="G19" s="48">
        <v>0</v>
      </c>
      <c r="H19" s="48">
        <f t="shared" si="2"/>
        <v>20000000</v>
      </c>
      <c r="I19" s="48">
        <f t="shared" si="8"/>
        <v>15000000</v>
      </c>
      <c r="J19" s="48">
        <f t="shared" si="3"/>
        <v>0</v>
      </c>
      <c r="K19" s="48">
        <f t="shared" si="4"/>
        <v>0</v>
      </c>
      <c r="L19" s="43">
        <f t="shared" si="9"/>
        <v>35000000</v>
      </c>
      <c r="M19" s="10">
        <f t="shared" si="10"/>
        <v>7.0000000000000007E-2</v>
      </c>
      <c r="N19" s="9">
        <f t="shared" si="5"/>
        <v>-40000000</v>
      </c>
      <c r="O19" s="10">
        <f t="shared" si="11"/>
        <v>0.92999999999999994</v>
      </c>
      <c r="P19" s="11">
        <f t="shared" si="12"/>
        <v>40000000</v>
      </c>
      <c r="Q19" s="5"/>
    </row>
    <row r="20" spans="1:17" ht="15">
      <c r="A20" s="44">
        <f t="shared" si="14"/>
        <v>550000000</v>
      </c>
      <c r="B20" s="7">
        <v>0.15</v>
      </c>
      <c r="C20" s="9">
        <f t="shared" si="6"/>
        <v>82500000</v>
      </c>
      <c r="D20" s="10">
        <f t="shared" si="7"/>
        <v>0.85</v>
      </c>
      <c r="E20" s="11">
        <f t="shared" si="0"/>
        <v>467500000</v>
      </c>
      <c r="F20" s="42">
        <f t="shared" si="1"/>
        <v>0.15</v>
      </c>
      <c r="G20" s="48">
        <v>0</v>
      </c>
      <c r="H20" s="48">
        <f t="shared" si="2"/>
        <v>20000000</v>
      </c>
      <c r="I20" s="48">
        <f t="shared" si="8"/>
        <v>22500000</v>
      </c>
      <c r="J20" s="48">
        <f t="shared" si="3"/>
        <v>0</v>
      </c>
      <c r="K20" s="48">
        <f t="shared" si="4"/>
        <v>0</v>
      </c>
      <c r="L20" s="43">
        <f t="shared" si="9"/>
        <v>42500000</v>
      </c>
      <c r="M20" s="10">
        <f t="shared" si="10"/>
        <v>7.7272727272727271E-2</v>
      </c>
      <c r="N20" s="9">
        <f t="shared" si="5"/>
        <v>-40000000</v>
      </c>
      <c r="O20" s="10">
        <f t="shared" si="11"/>
        <v>0.92272727272727273</v>
      </c>
      <c r="P20" s="11">
        <f t="shared" si="12"/>
        <v>40000000</v>
      </c>
      <c r="Q20" s="5"/>
    </row>
    <row r="21" spans="1:17" ht="15">
      <c r="A21" s="44">
        <f t="shared" si="14"/>
        <v>600000000</v>
      </c>
      <c r="B21" s="7">
        <v>0.15</v>
      </c>
      <c r="C21" s="9">
        <f t="shared" si="6"/>
        <v>90000000</v>
      </c>
      <c r="D21" s="10">
        <f t="shared" si="7"/>
        <v>0.85</v>
      </c>
      <c r="E21" s="11">
        <f t="shared" si="0"/>
        <v>510000000</v>
      </c>
      <c r="F21" s="42">
        <f t="shared" si="1"/>
        <v>0.15</v>
      </c>
      <c r="G21" s="48">
        <v>0</v>
      </c>
      <c r="H21" s="48">
        <f t="shared" si="2"/>
        <v>20000000</v>
      </c>
      <c r="I21" s="48">
        <f t="shared" si="8"/>
        <v>30000000</v>
      </c>
      <c r="J21" s="48">
        <f t="shared" si="3"/>
        <v>0</v>
      </c>
      <c r="K21" s="48">
        <f t="shared" si="4"/>
        <v>0</v>
      </c>
      <c r="L21" s="43">
        <f t="shared" si="9"/>
        <v>50000000</v>
      </c>
      <c r="M21" s="10">
        <f t="shared" si="10"/>
        <v>8.3333333333333329E-2</v>
      </c>
      <c r="N21" s="9">
        <f t="shared" si="5"/>
        <v>-40000000</v>
      </c>
      <c r="O21" s="10">
        <f t="shared" si="11"/>
        <v>0.91666666666666663</v>
      </c>
      <c r="P21" s="11">
        <f t="shared" si="12"/>
        <v>40000000</v>
      </c>
      <c r="Q21" s="5"/>
    </row>
    <row r="22" spans="1:17" ht="15">
      <c r="A22" s="44">
        <f t="shared" si="14"/>
        <v>650000000</v>
      </c>
      <c r="B22" s="7">
        <v>0.15</v>
      </c>
      <c r="C22" s="9">
        <f t="shared" si="6"/>
        <v>97500000</v>
      </c>
      <c r="D22" s="10">
        <f t="shared" si="7"/>
        <v>0.85</v>
      </c>
      <c r="E22" s="11">
        <f t="shared" si="0"/>
        <v>552500000</v>
      </c>
      <c r="F22" s="42">
        <f t="shared" si="1"/>
        <v>0.15</v>
      </c>
      <c r="G22" s="48">
        <v>0</v>
      </c>
      <c r="H22" s="48">
        <f t="shared" si="2"/>
        <v>20000000</v>
      </c>
      <c r="I22" s="48">
        <f t="shared" si="8"/>
        <v>37500000</v>
      </c>
      <c r="J22" s="48">
        <f t="shared" si="3"/>
        <v>0</v>
      </c>
      <c r="K22" s="48">
        <f t="shared" si="4"/>
        <v>0</v>
      </c>
      <c r="L22" s="43">
        <f t="shared" si="9"/>
        <v>57500000</v>
      </c>
      <c r="M22" s="10">
        <f t="shared" si="10"/>
        <v>8.8461538461538466E-2</v>
      </c>
      <c r="N22" s="9">
        <f t="shared" si="5"/>
        <v>-40000000</v>
      </c>
      <c r="O22" s="10">
        <f t="shared" si="11"/>
        <v>0.91153846153846152</v>
      </c>
      <c r="P22" s="11">
        <f t="shared" si="12"/>
        <v>40000000</v>
      </c>
      <c r="Q22" s="5"/>
    </row>
    <row r="23" spans="1:17" ht="15">
      <c r="A23" s="58">
        <f t="shared" si="14"/>
        <v>700000000</v>
      </c>
      <c r="B23" s="59">
        <v>0.15</v>
      </c>
      <c r="C23" s="60">
        <f t="shared" si="6"/>
        <v>105000000</v>
      </c>
      <c r="D23" s="61">
        <f t="shared" si="7"/>
        <v>0.85</v>
      </c>
      <c r="E23" s="62">
        <f t="shared" si="0"/>
        <v>595000000</v>
      </c>
      <c r="F23" s="63">
        <f t="shared" si="1"/>
        <v>0.2</v>
      </c>
      <c r="G23" s="64">
        <v>0</v>
      </c>
      <c r="H23" s="64">
        <f t="shared" si="2"/>
        <v>20000000</v>
      </c>
      <c r="I23" s="64">
        <f t="shared" si="8"/>
        <v>37500000</v>
      </c>
      <c r="J23" s="64">
        <f t="shared" si="3"/>
        <v>10000000</v>
      </c>
      <c r="K23" s="64">
        <f t="shared" si="4"/>
        <v>0</v>
      </c>
      <c r="L23" s="64">
        <f t="shared" si="9"/>
        <v>67500000</v>
      </c>
      <c r="M23" s="61">
        <f t="shared" si="10"/>
        <v>9.6428571428571433E-2</v>
      </c>
      <c r="N23" s="60">
        <f t="shared" si="5"/>
        <v>-37500000</v>
      </c>
      <c r="O23" s="61">
        <f t="shared" si="11"/>
        <v>0.90357142857142858</v>
      </c>
      <c r="P23" s="62">
        <f t="shared" si="12"/>
        <v>37500000</v>
      </c>
      <c r="Q23" s="5"/>
    </row>
    <row r="24" spans="1:17" ht="15">
      <c r="A24" s="58">
        <f t="shared" si="14"/>
        <v>750000000</v>
      </c>
      <c r="B24" s="59">
        <v>0.15</v>
      </c>
      <c r="C24" s="60">
        <f t="shared" si="6"/>
        <v>112500000</v>
      </c>
      <c r="D24" s="61">
        <f t="shared" si="7"/>
        <v>0.85</v>
      </c>
      <c r="E24" s="62">
        <f t="shared" si="0"/>
        <v>637500000</v>
      </c>
      <c r="F24" s="63">
        <f t="shared" si="1"/>
        <v>0.2</v>
      </c>
      <c r="G24" s="64">
        <v>0</v>
      </c>
      <c r="H24" s="64">
        <f t="shared" si="2"/>
        <v>20000000</v>
      </c>
      <c r="I24" s="64">
        <f t="shared" si="8"/>
        <v>37500000</v>
      </c>
      <c r="J24" s="64">
        <f t="shared" si="3"/>
        <v>20000000</v>
      </c>
      <c r="K24" s="64">
        <f t="shared" si="4"/>
        <v>0</v>
      </c>
      <c r="L24" s="64">
        <f t="shared" si="9"/>
        <v>77500000</v>
      </c>
      <c r="M24" s="61">
        <f t="shared" si="10"/>
        <v>0.10333333333333333</v>
      </c>
      <c r="N24" s="60">
        <f t="shared" si="5"/>
        <v>-35000000</v>
      </c>
      <c r="O24" s="61">
        <f t="shared" si="11"/>
        <v>0.89666666666666672</v>
      </c>
      <c r="P24" s="62">
        <f t="shared" si="12"/>
        <v>35000000</v>
      </c>
      <c r="Q24" s="5"/>
    </row>
    <row r="25" spans="1:17" ht="15">
      <c r="A25" s="44">
        <f t="shared" si="14"/>
        <v>800000000</v>
      </c>
      <c r="B25" s="7">
        <v>0.15</v>
      </c>
      <c r="C25" s="9">
        <f t="shared" si="6"/>
        <v>120000000</v>
      </c>
      <c r="D25" s="10">
        <f t="shared" si="7"/>
        <v>0.85</v>
      </c>
      <c r="E25" s="11">
        <f t="shared" si="0"/>
        <v>680000000</v>
      </c>
      <c r="F25" s="42">
        <f t="shared" si="1"/>
        <v>0.2</v>
      </c>
      <c r="G25" s="48">
        <v>0</v>
      </c>
      <c r="H25" s="48">
        <f t="shared" si="2"/>
        <v>20000000</v>
      </c>
      <c r="I25" s="48">
        <f t="shared" si="8"/>
        <v>37500000</v>
      </c>
      <c r="J25" s="48">
        <f t="shared" si="3"/>
        <v>30000000</v>
      </c>
      <c r="K25" s="48">
        <f t="shared" si="4"/>
        <v>0</v>
      </c>
      <c r="L25" s="43">
        <f t="shared" si="9"/>
        <v>87500000</v>
      </c>
      <c r="M25" s="10">
        <f t="shared" si="10"/>
        <v>0.109375</v>
      </c>
      <c r="N25" s="9">
        <f t="shared" si="5"/>
        <v>-32500000</v>
      </c>
      <c r="O25" s="10">
        <f t="shared" si="11"/>
        <v>0.890625</v>
      </c>
      <c r="P25" s="11">
        <f t="shared" si="12"/>
        <v>32500000</v>
      </c>
      <c r="Q25" s="5"/>
    </row>
    <row r="26" spans="1:17" ht="15">
      <c r="A26" s="44">
        <f t="shared" si="14"/>
        <v>850000000</v>
      </c>
      <c r="B26" s="7">
        <v>0.15</v>
      </c>
      <c r="C26" s="9">
        <f t="shared" si="6"/>
        <v>127500000</v>
      </c>
      <c r="D26" s="10">
        <f t="shared" si="7"/>
        <v>0.85</v>
      </c>
      <c r="E26" s="11">
        <f t="shared" si="0"/>
        <v>722500000</v>
      </c>
      <c r="F26" s="42">
        <f t="shared" si="1"/>
        <v>0.2</v>
      </c>
      <c r="G26" s="48">
        <v>0</v>
      </c>
      <c r="H26" s="48">
        <f t="shared" si="2"/>
        <v>20000000</v>
      </c>
      <c r="I26" s="48">
        <f t="shared" si="8"/>
        <v>37500000</v>
      </c>
      <c r="J26" s="48">
        <f t="shared" si="3"/>
        <v>40000000</v>
      </c>
      <c r="K26" s="48">
        <f t="shared" si="4"/>
        <v>0</v>
      </c>
      <c r="L26" s="43">
        <f t="shared" si="9"/>
        <v>97500000</v>
      </c>
      <c r="M26" s="10">
        <f t="shared" si="10"/>
        <v>0.11470588235294117</v>
      </c>
      <c r="N26" s="9">
        <f t="shared" si="5"/>
        <v>-30000000</v>
      </c>
      <c r="O26" s="10">
        <f t="shared" si="11"/>
        <v>0.88529411764705879</v>
      </c>
      <c r="P26" s="11">
        <f t="shared" si="12"/>
        <v>30000000</v>
      </c>
      <c r="Q26" s="5"/>
    </row>
    <row r="27" spans="1:17" ht="15">
      <c r="A27" s="44">
        <f t="shared" si="14"/>
        <v>900000000</v>
      </c>
      <c r="B27" s="7">
        <v>0.15</v>
      </c>
      <c r="C27" s="9">
        <f t="shared" si="6"/>
        <v>135000000</v>
      </c>
      <c r="D27" s="10">
        <f t="shared" si="7"/>
        <v>0.85</v>
      </c>
      <c r="E27" s="11">
        <f t="shared" si="0"/>
        <v>765000000</v>
      </c>
      <c r="F27" s="42">
        <f t="shared" si="1"/>
        <v>0.2</v>
      </c>
      <c r="G27" s="48">
        <v>0</v>
      </c>
      <c r="H27" s="48">
        <f t="shared" si="2"/>
        <v>20000000</v>
      </c>
      <c r="I27" s="48">
        <f t="shared" si="8"/>
        <v>37500000</v>
      </c>
      <c r="J27" s="48">
        <f t="shared" si="3"/>
        <v>50000000</v>
      </c>
      <c r="K27" s="48">
        <f t="shared" si="4"/>
        <v>0</v>
      </c>
      <c r="L27" s="43">
        <f t="shared" si="9"/>
        <v>107500000</v>
      </c>
      <c r="M27" s="10">
        <f t="shared" si="10"/>
        <v>0.11944444444444445</v>
      </c>
      <c r="N27" s="9">
        <f t="shared" si="5"/>
        <v>-27500000</v>
      </c>
      <c r="O27" s="10">
        <f t="shared" si="11"/>
        <v>0.88055555555555554</v>
      </c>
      <c r="P27" s="11">
        <f t="shared" si="12"/>
        <v>27500000</v>
      </c>
      <c r="Q27" s="5"/>
    </row>
    <row r="28" spans="1:17" ht="15">
      <c r="A28" s="44">
        <f t="shared" si="14"/>
        <v>950000000</v>
      </c>
      <c r="B28" s="7">
        <v>0.15</v>
      </c>
      <c r="C28" s="9">
        <f t="shared" si="6"/>
        <v>142500000</v>
      </c>
      <c r="D28" s="10">
        <f t="shared" si="7"/>
        <v>0.85</v>
      </c>
      <c r="E28" s="11">
        <f t="shared" si="0"/>
        <v>807500000</v>
      </c>
      <c r="F28" s="42">
        <f t="shared" si="1"/>
        <v>0.2</v>
      </c>
      <c r="G28" s="48">
        <v>0</v>
      </c>
      <c r="H28" s="48">
        <f t="shared" si="2"/>
        <v>20000000</v>
      </c>
      <c r="I28" s="48">
        <f t="shared" si="8"/>
        <v>37500000</v>
      </c>
      <c r="J28" s="48">
        <f t="shared" si="3"/>
        <v>60000000</v>
      </c>
      <c r="K28" s="48">
        <f t="shared" si="4"/>
        <v>0</v>
      </c>
      <c r="L28" s="43">
        <f t="shared" si="9"/>
        <v>117500000</v>
      </c>
      <c r="M28" s="10">
        <f t="shared" si="10"/>
        <v>0.12368421052631579</v>
      </c>
      <c r="N28" s="9">
        <f t="shared" si="5"/>
        <v>-25000000</v>
      </c>
      <c r="O28" s="10">
        <f t="shared" si="11"/>
        <v>0.87631578947368416</v>
      </c>
      <c r="P28" s="11">
        <f t="shared" si="12"/>
        <v>25000000</v>
      </c>
      <c r="Q28" s="5"/>
    </row>
    <row r="29" spans="1:17" ht="15">
      <c r="A29" s="44">
        <f t="shared" si="14"/>
        <v>1000000000</v>
      </c>
      <c r="B29" s="7">
        <v>0.15</v>
      </c>
      <c r="C29" s="9">
        <f t="shared" si="6"/>
        <v>150000000</v>
      </c>
      <c r="D29" s="10">
        <f t="shared" si="7"/>
        <v>0.85</v>
      </c>
      <c r="E29" s="11">
        <f t="shared" si="0"/>
        <v>850000000</v>
      </c>
      <c r="F29" s="42">
        <f t="shared" si="1"/>
        <v>0.2</v>
      </c>
      <c r="G29" s="48">
        <v>0</v>
      </c>
      <c r="H29" s="48">
        <f t="shared" si="2"/>
        <v>20000000</v>
      </c>
      <c r="I29" s="48">
        <f t="shared" si="8"/>
        <v>37500000</v>
      </c>
      <c r="J29" s="48">
        <f t="shared" si="3"/>
        <v>70000000</v>
      </c>
      <c r="K29" s="48">
        <f t="shared" si="4"/>
        <v>0</v>
      </c>
      <c r="L29" s="43">
        <f t="shared" si="9"/>
        <v>127500000</v>
      </c>
      <c r="M29" s="10">
        <f t="shared" si="10"/>
        <v>0.1275</v>
      </c>
      <c r="N29" s="9">
        <f t="shared" si="5"/>
        <v>-22500000</v>
      </c>
      <c r="O29" s="10">
        <f t="shared" si="11"/>
        <v>0.87250000000000005</v>
      </c>
      <c r="P29" s="11">
        <f t="shared" si="12"/>
        <v>22500000</v>
      </c>
      <c r="Q29" s="5"/>
    </row>
    <row r="30" spans="1:17" ht="15">
      <c r="A30" s="65">
        <f t="shared" si="14"/>
        <v>1050000000</v>
      </c>
      <c r="B30" s="66">
        <v>0.15</v>
      </c>
      <c r="C30" s="67">
        <f t="shared" si="6"/>
        <v>157500000</v>
      </c>
      <c r="D30" s="68">
        <f t="shared" si="7"/>
        <v>0.85</v>
      </c>
      <c r="E30" s="69">
        <f t="shared" si="0"/>
        <v>892500000</v>
      </c>
      <c r="F30" s="70">
        <f t="shared" si="1"/>
        <v>0.2</v>
      </c>
      <c r="G30" s="71">
        <v>0</v>
      </c>
      <c r="H30" s="71">
        <f t="shared" si="2"/>
        <v>20000000</v>
      </c>
      <c r="I30" s="71">
        <f t="shared" si="8"/>
        <v>37500000</v>
      </c>
      <c r="J30" s="71">
        <f t="shared" si="3"/>
        <v>80000000</v>
      </c>
      <c r="K30" s="71">
        <f t="shared" si="4"/>
        <v>0</v>
      </c>
      <c r="L30" s="71">
        <f t="shared" si="9"/>
        <v>137500000</v>
      </c>
      <c r="M30" s="68">
        <f t="shared" si="10"/>
        <v>0.13095238095238096</v>
      </c>
      <c r="N30" s="67">
        <f t="shared" si="5"/>
        <v>-20000000</v>
      </c>
      <c r="O30" s="68">
        <f t="shared" si="11"/>
        <v>0.86904761904761907</v>
      </c>
      <c r="P30" s="69">
        <f t="shared" si="12"/>
        <v>20000000</v>
      </c>
      <c r="Q30" s="5"/>
    </row>
    <row r="31" spans="1:17" ht="15">
      <c r="A31" s="65">
        <f t="shared" si="14"/>
        <v>1100000000</v>
      </c>
      <c r="B31" s="66">
        <v>0.15</v>
      </c>
      <c r="C31" s="67">
        <f t="shared" si="6"/>
        <v>165000000</v>
      </c>
      <c r="D31" s="68">
        <f t="shared" si="7"/>
        <v>0.85</v>
      </c>
      <c r="E31" s="69">
        <f t="shared" si="0"/>
        <v>935000000</v>
      </c>
      <c r="F31" s="70">
        <f t="shared" si="1"/>
        <v>0.2</v>
      </c>
      <c r="G31" s="71">
        <v>0</v>
      </c>
      <c r="H31" s="71">
        <f t="shared" si="2"/>
        <v>20000000</v>
      </c>
      <c r="I31" s="71">
        <f t="shared" si="8"/>
        <v>37500000</v>
      </c>
      <c r="J31" s="71">
        <f t="shared" si="3"/>
        <v>90000000</v>
      </c>
      <c r="K31" s="71">
        <f t="shared" si="4"/>
        <v>0</v>
      </c>
      <c r="L31" s="71">
        <f t="shared" si="9"/>
        <v>147500000</v>
      </c>
      <c r="M31" s="68">
        <f t="shared" si="10"/>
        <v>0.13409090909090909</v>
      </c>
      <c r="N31" s="67">
        <f t="shared" si="5"/>
        <v>-17500000</v>
      </c>
      <c r="O31" s="68">
        <f t="shared" si="11"/>
        <v>0.86590909090909096</v>
      </c>
      <c r="P31" s="69">
        <f t="shared" si="12"/>
        <v>17500000</v>
      </c>
      <c r="Q31" s="5"/>
    </row>
    <row r="32" spans="1:17" ht="15">
      <c r="A32" s="44">
        <f t="shared" si="14"/>
        <v>1150000000</v>
      </c>
      <c r="B32" s="7">
        <v>0.15</v>
      </c>
      <c r="C32" s="9">
        <f t="shared" si="6"/>
        <v>172500000</v>
      </c>
      <c r="D32" s="10">
        <f t="shared" si="7"/>
        <v>0.85</v>
      </c>
      <c r="E32" s="11">
        <f t="shared" si="0"/>
        <v>977500000</v>
      </c>
      <c r="F32" s="42">
        <f t="shared" si="1"/>
        <v>0.2</v>
      </c>
      <c r="G32" s="48">
        <v>0</v>
      </c>
      <c r="H32" s="48">
        <f t="shared" si="2"/>
        <v>20000000</v>
      </c>
      <c r="I32" s="48">
        <f t="shared" si="8"/>
        <v>37500000</v>
      </c>
      <c r="J32" s="48">
        <f t="shared" si="3"/>
        <v>100000000</v>
      </c>
      <c r="K32" s="48">
        <f t="shared" si="4"/>
        <v>0</v>
      </c>
      <c r="L32" s="43">
        <f t="shared" si="9"/>
        <v>157500000</v>
      </c>
      <c r="M32" s="10">
        <f t="shared" si="10"/>
        <v>0.13695652173913042</v>
      </c>
      <c r="N32" s="9">
        <f t="shared" si="5"/>
        <v>-15000000</v>
      </c>
      <c r="O32" s="10">
        <f t="shared" si="11"/>
        <v>0.86304347826086958</v>
      </c>
      <c r="P32" s="11">
        <f t="shared" si="12"/>
        <v>15000000</v>
      </c>
      <c r="Q32" s="5"/>
    </row>
    <row r="33" spans="1:17" ht="15">
      <c r="A33" s="44">
        <f t="shared" si="14"/>
        <v>1200000000</v>
      </c>
      <c r="B33" s="7">
        <v>0.15</v>
      </c>
      <c r="C33" s="9">
        <f t="shared" si="6"/>
        <v>180000000</v>
      </c>
      <c r="D33" s="10">
        <f t="shared" si="7"/>
        <v>0.85</v>
      </c>
      <c r="E33" s="11">
        <f t="shared" si="0"/>
        <v>1020000000</v>
      </c>
      <c r="F33" s="42">
        <f t="shared" si="1"/>
        <v>0.2</v>
      </c>
      <c r="G33" s="48">
        <v>0</v>
      </c>
      <c r="H33" s="48">
        <f t="shared" si="2"/>
        <v>20000000</v>
      </c>
      <c r="I33" s="48">
        <f t="shared" si="8"/>
        <v>37500000</v>
      </c>
      <c r="J33" s="48">
        <f t="shared" si="3"/>
        <v>110000000</v>
      </c>
      <c r="K33" s="48">
        <f t="shared" si="4"/>
        <v>0</v>
      </c>
      <c r="L33" s="43">
        <f t="shared" si="9"/>
        <v>167500000</v>
      </c>
      <c r="M33" s="10">
        <f t="shared" si="10"/>
        <v>0.13958333333333334</v>
      </c>
      <c r="N33" s="9">
        <f t="shared" si="5"/>
        <v>-12500000</v>
      </c>
      <c r="O33" s="10">
        <f t="shared" si="11"/>
        <v>0.86041666666666661</v>
      </c>
      <c r="P33" s="11">
        <f t="shared" si="12"/>
        <v>12500000</v>
      </c>
      <c r="Q33" s="5"/>
    </row>
    <row r="34" spans="1:17" ht="15">
      <c r="A34" s="44">
        <f t="shared" si="14"/>
        <v>1250000000</v>
      </c>
      <c r="B34" s="7">
        <v>0.15</v>
      </c>
      <c r="C34" s="9">
        <f t="shared" si="6"/>
        <v>187500000</v>
      </c>
      <c r="D34" s="10">
        <f t="shared" si="7"/>
        <v>0.85</v>
      </c>
      <c r="E34" s="11">
        <f t="shared" si="0"/>
        <v>1062500000</v>
      </c>
      <c r="F34" s="42">
        <f t="shared" si="1"/>
        <v>0.2</v>
      </c>
      <c r="G34" s="48">
        <v>0</v>
      </c>
      <c r="H34" s="48">
        <f t="shared" si="2"/>
        <v>20000000</v>
      </c>
      <c r="I34" s="48">
        <f t="shared" si="8"/>
        <v>37500000</v>
      </c>
      <c r="J34" s="48">
        <f t="shared" si="3"/>
        <v>120000000</v>
      </c>
      <c r="K34" s="48">
        <f t="shared" si="4"/>
        <v>0</v>
      </c>
      <c r="L34" s="43">
        <f t="shared" si="9"/>
        <v>177500000</v>
      </c>
      <c r="M34" s="10">
        <f t="shared" si="10"/>
        <v>0.14199999999999999</v>
      </c>
      <c r="N34" s="9">
        <f t="shared" si="5"/>
        <v>-10000000</v>
      </c>
      <c r="O34" s="10">
        <f t="shared" si="11"/>
        <v>0.85799999999999998</v>
      </c>
      <c r="P34" s="11">
        <f t="shared" si="12"/>
        <v>10000000</v>
      </c>
      <c r="Q34" s="5"/>
    </row>
    <row r="35" spans="1:17" ht="15">
      <c r="A35" s="44">
        <f t="shared" si="14"/>
        <v>1300000000</v>
      </c>
      <c r="B35" s="7">
        <v>0.15</v>
      </c>
      <c r="C35" s="9">
        <f t="shared" si="6"/>
        <v>195000000</v>
      </c>
      <c r="D35" s="10">
        <f t="shared" si="7"/>
        <v>0.85</v>
      </c>
      <c r="E35" s="11">
        <f t="shared" si="0"/>
        <v>1105000000</v>
      </c>
      <c r="F35" s="42">
        <f t="shared" si="1"/>
        <v>0.2</v>
      </c>
      <c r="G35" s="48">
        <v>0</v>
      </c>
      <c r="H35" s="48">
        <f t="shared" si="2"/>
        <v>20000000</v>
      </c>
      <c r="I35" s="48">
        <f t="shared" si="8"/>
        <v>37500000</v>
      </c>
      <c r="J35" s="48">
        <f t="shared" si="3"/>
        <v>130000000</v>
      </c>
      <c r="K35" s="48">
        <f t="shared" si="4"/>
        <v>0</v>
      </c>
      <c r="L35" s="43">
        <f t="shared" si="9"/>
        <v>187500000</v>
      </c>
      <c r="M35" s="10">
        <f t="shared" si="10"/>
        <v>0.14423076923076922</v>
      </c>
      <c r="N35" s="9">
        <f t="shared" si="5"/>
        <v>-7500000</v>
      </c>
      <c r="O35" s="10">
        <f t="shared" si="11"/>
        <v>0.85576923076923084</v>
      </c>
      <c r="P35" s="11">
        <f t="shared" si="12"/>
        <v>7500000</v>
      </c>
      <c r="Q35" s="5"/>
    </row>
    <row r="36" spans="1:17" ht="15">
      <c r="A36" s="44">
        <f t="shared" si="14"/>
        <v>1350000000</v>
      </c>
      <c r="B36" s="7">
        <v>0.15</v>
      </c>
      <c r="C36" s="9">
        <f t="shared" si="6"/>
        <v>202500000</v>
      </c>
      <c r="D36" s="10">
        <f t="shared" si="7"/>
        <v>0.85</v>
      </c>
      <c r="E36" s="11">
        <f t="shared" si="0"/>
        <v>1147500000</v>
      </c>
      <c r="F36" s="42">
        <f t="shared" si="1"/>
        <v>0.2</v>
      </c>
      <c r="G36" s="48">
        <v>0</v>
      </c>
      <c r="H36" s="48">
        <f t="shared" si="2"/>
        <v>20000000</v>
      </c>
      <c r="I36" s="48">
        <f t="shared" si="8"/>
        <v>37500000</v>
      </c>
      <c r="J36" s="48">
        <f t="shared" si="3"/>
        <v>140000000</v>
      </c>
      <c r="K36" s="48">
        <f t="shared" si="4"/>
        <v>0</v>
      </c>
      <c r="L36" s="43">
        <f t="shared" si="9"/>
        <v>197500000</v>
      </c>
      <c r="M36" s="10">
        <f t="shared" si="10"/>
        <v>0.14629629629629629</v>
      </c>
      <c r="N36" s="9">
        <f t="shared" si="5"/>
        <v>-5000000</v>
      </c>
      <c r="O36" s="10">
        <f t="shared" si="11"/>
        <v>0.85370370370370374</v>
      </c>
      <c r="P36" s="11">
        <f t="shared" si="12"/>
        <v>5000000</v>
      </c>
      <c r="Q36" s="5"/>
    </row>
    <row r="37" spans="1:17" ht="15">
      <c r="A37" s="44">
        <f t="shared" si="14"/>
        <v>1400000000</v>
      </c>
      <c r="B37" s="7">
        <v>0.15</v>
      </c>
      <c r="C37" s="9">
        <f t="shared" si="6"/>
        <v>210000000</v>
      </c>
      <c r="D37" s="10">
        <f t="shared" si="7"/>
        <v>0.85</v>
      </c>
      <c r="E37" s="11">
        <f t="shared" si="0"/>
        <v>1190000000</v>
      </c>
      <c r="F37" s="42">
        <f t="shared" si="1"/>
        <v>0.2</v>
      </c>
      <c r="G37" s="48">
        <v>0</v>
      </c>
      <c r="H37" s="48">
        <f t="shared" si="2"/>
        <v>20000000</v>
      </c>
      <c r="I37" s="48">
        <f t="shared" si="8"/>
        <v>37500000</v>
      </c>
      <c r="J37" s="48">
        <f t="shared" si="3"/>
        <v>150000000</v>
      </c>
      <c r="K37" s="48">
        <f t="shared" si="4"/>
        <v>0</v>
      </c>
      <c r="L37" s="43">
        <f t="shared" si="9"/>
        <v>207500000</v>
      </c>
      <c r="M37" s="10">
        <f t="shared" si="10"/>
        <v>0.14821428571428572</v>
      </c>
      <c r="N37" s="9">
        <f t="shared" si="5"/>
        <v>-2500000</v>
      </c>
      <c r="O37" s="10">
        <f t="shared" si="11"/>
        <v>0.85178571428571426</v>
      </c>
      <c r="P37" s="11">
        <f t="shared" si="12"/>
        <v>2500000</v>
      </c>
      <c r="Q37" s="5"/>
    </row>
    <row r="38" spans="1:17" ht="15">
      <c r="A38" s="44">
        <f t="shared" si="14"/>
        <v>1450000000</v>
      </c>
      <c r="B38" s="7">
        <v>0.15</v>
      </c>
      <c r="C38" s="9">
        <f t="shared" si="6"/>
        <v>217500000</v>
      </c>
      <c r="D38" s="10">
        <f t="shared" si="7"/>
        <v>0.85</v>
      </c>
      <c r="E38" s="11">
        <f t="shared" si="0"/>
        <v>1232500000</v>
      </c>
      <c r="F38" s="42">
        <f t="shared" si="1"/>
        <v>0.2</v>
      </c>
      <c r="G38" s="48">
        <v>0</v>
      </c>
      <c r="H38" s="48">
        <f t="shared" si="2"/>
        <v>20000000</v>
      </c>
      <c r="I38" s="48">
        <f t="shared" si="8"/>
        <v>37500000</v>
      </c>
      <c r="J38" s="48">
        <f t="shared" si="3"/>
        <v>160000000</v>
      </c>
      <c r="K38" s="48">
        <f t="shared" si="4"/>
        <v>0</v>
      </c>
      <c r="L38" s="43">
        <f t="shared" si="9"/>
        <v>217500000</v>
      </c>
      <c r="M38" s="10">
        <f t="shared" si="10"/>
        <v>0.15</v>
      </c>
      <c r="N38" s="9">
        <f t="shared" si="5"/>
        <v>0</v>
      </c>
      <c r="O38" s="10">
        <f t="shared" si="11"/>
        <v>0.85</v>
      </c>
      <c r="P38" s="11">
        <f t="shared" si="12"/>
        <v>0</v>
      </c>
      <c r="Q38" s="5"/>
    </row>
    <row r="39" spans="1:17" ht="15">
      <c r="A39" s="44">
        <f t="shared" si="14"/>
        <v>1500000000</v>
      </c>
      <c r="B39" s="7">
        <v>0.15</v>
      </c>
      <c r="C39" s="9">
        <f t="shared" si="6"/>
        <v>225000000</v>
      </c>
      <c r="D39" s="10">
        <f t="shared" si="7"/>
        <v>0.85</v>
      </c>
      <c r="E39" s="11">
        <f t="shared" si="0"/>
        <v>1275000000</v>
      </c>
      <c r="F39" s="42">
        <f t="shared" si="1"/>
        <v>0.2</v>
      </c>
      <c r="G39" s="48">
        <v>0</v>
      </c>
      <c r="H39" s="48">
        <f t="shared" si="2"/>
        <v>20000000</v>
      </c>
      <c r="I39" s="48">
        <f t="shared" si="8"/>
        <v>37500000</v>
      </c>
      <c r="J39" s="48">
        <f t="shared" si="3"/>
        <v>170000000</v>
      </c>
      <c r="K39" s="48">
        <f t="shared" si="4"/>
        <v>0</v>
      </c>
      <c r="L39" s="43">
        <f t="shared" si="9"/>
        <v>227500000</v>
      </c>
      <c r="M39" s="10">
        <f t="shared" si="10"/>
        <v>0.15166666666666667</v>
      </c>
      <c r="N39" s="9">
        <f t="shared" si="5"/>
        <v>2500000</v>
      </c>
      <c r="O39" s="10">
        <f t="shared" si="11"/>
        <v>0.84833333333333338</v>
      </c>
      <c r="P39" s="11">
        <f t="shared" si="12"/>
        <v>-2500000</v>
      </c>
      <c r="Q39" s="5"/>
    </row>
    <row r="40" spans="1:17" ht="15">
      <c r="A40" s="44">
        <f t="shared" si="14"/>
        <v>1550000000</v>
      </c>
      <c r="B40" s="7">
        <v>0.15</v>
      </c>
      <c r="C40" s="9">
        <f t="shared" si="6"/>
        <v>232500000</v>
      </c>
      <c r="D40" s="10">
        <f t="shared" si="7"/>
        <v>0.85</v>
      </c>
      <c r="E40" s="11">
        <f t="shared" si="0"/>
        <v>1317500000</v>
      </c>
      <c r="F40" s="42">
        <f t="shared" si="1"/>
        <v>0.2</v>
      </c>
      <c r="G40" s="48">
        <v>0</v>
      </c>
      <c r="H40" s="48">
        <f t="shared" si="2"/>
        <v>20000000</v>
      </c>
      <c r="I40" s="48">
        <f t="shared" si="8"/>
        <v>37500000</v>
      </c>
      <c r="J40" s="48">
        <f t="shared" si="3"/>
        <v>180000000</v>
      </c>
      <c r="K40" s="48">
        <f t="shared" si="4"/>
        <v>0</v>
      </c>
      <c r="L40" s="43">
        <f t="shared" si="9"/>
        <v>237500000</v>
      </c>
      <c r="M40" s="10">
        <f t="shared" si="10"/>
        <v>0.15322580645161291</v>
      </c>
      <c r="N40" s="9">
        <f t="shared" si="5"/>
        <v>5000000</v>
      </c>
      <c r="O40" s="10">
        <f t="shared" si="11"/>
        <v>0.84677419354838712</v>
      </c>
      <c r="P40" s="11">
        <f t="shared" si="12"/>
        <v>-5000000</v>
      </c>
      <c r="Q40" s="5"/>
    </row>
    <row r="41" spans="1:17" ht="15">
      <c r="A41" s="44">
        <f t="shared" si="14"/>
        <v>1600000000</v>
      </c>
      <c r="B41" s="7">
        <v>0.15</v>
      </c>
      <c r="C41" s="9">
        <f t="shared" si="6"/>
        <v>240000000</v>
      </c>
      <c r="D41" s="10">
        <f t="shared" si="7"/>
        <v>0.85</v>
      </c>
      <c r="E41" s="11">
        <f t="shared" si="0"/>
        <v>1360000000</v>
      </c>
      <c r="F41" s="42">
        <f t="shared" si="1"/>
        <v>0.2</v>
      </c>
      <c r="G41" s="48">
        <v>0</v>
      </c>
      <c r="H41" s="48">
        <f t="shared" si="2"/>
        <v>20000000</v>
      </c>
      <c r="I41" s="48">
        <f t="shared" si="8"/>
        <v>37500000</v>
      </c>
      <c r="J41" s="48">
        <f t="shared" si="3"/>
        <v>190000000</v>
      </c>
      <c r="K41" s="48">
        <f t="shared" si="4"/>
        <v>0</v>
      </c>
      <c r="L41" s="43">
        <f t="shared" si="9"/>
        <v>247500000</v>
      </c>
      <c r="M41" s="10">
        <f t="shared" si="10"/>
        <v>0.15468750000000001</v>
      </c>
      <c r="N41" s="9">
        <f t="shared" si="5"/>
        <v>7500000</v>
      </c>
      <c r="O41" s="10">
        <f t="shared" si="11"/>
        <v>0.84531250000000002</v>
      </c>
      <c r="P41" s="11">
        <f t="shared" si="12"/>
        <v>-7500000</v>
      </c>
      <c r="Q41" s="5"/>
    </row>
    <row r="42" spans="1:17" ht="15">
      <c r="A42" s="44">
        <f t="shared" si="14"/>
        <v>1650000000</v>
      </c>
      <c r="B42" s="7">
        <v>0.15</v>
      </c>
      <c r="C42" s="9">
        <f t="shared" si="6"/>
        <v>247500000</v>
      </c>
      <c r="D42" s="10">
        <f t="shared" si="7"/>
        <v>0.85</v>
      </c>
      <c r="E42" s="11">
        <f t="shared" si="0"/>
        <v>1402500000</v>
      </c>
      <c r="F42" s="42">
        <f t="shared" si="1"/>
        <v>0.2</v>
      </c>
      <c r="G42" s="48">
        <v>0</v>
      </c>
      <c r="H42" s="48">
        <f t="shared" si="2"/>
        <v>20000000</v>
      </c>
      <c r="I42" s="48">
        <f t="shared" si="8"/>
        <v>37500000</v>
      </c>
      <c r="J42" s="48">
        <f t="shared" si="3"/>
        <v>200000000</v>
      </c>
      <c r="K42" s="48">
        <f t="shared" si="4"/>
        <v>0</v>
      </c>
      <c r="L42" s="43">
        <f t="shared" si="9"/>
        <v>257500000</v>
      </c>
      <c r="M42" s="10">
        <f t="shared" si="10"/>
        <v>0.15606060606060607</v>
      </c>
      <c r="N42" s="9">
        <f t="shared" si="5"/>
        <v>10000000</v>
      </c>
      <c r="O42" s="10">
        <f t="shared" si="11"/>
        <v>0.84393939393939399</v>
      </c>
      <c r="P42" s="11">
        <f t="shared" si="12"/>
        <v>-10000000</v>
      </c>
      <c r="Q42" s="5"/>
    </row>
    <row r="43" spans="1:17" ht="15">
      <c r="A43" s="44">
        <f t="shared" si="14"/>
        <v>1700000000</v>
      </c>
      <c r="B43" s="7">
        <v>0.15</v>
      </c>
      <c r="C43" s="9">
        <f t="shared" si="6"/>
        <v>255000000</v>
      </c>
      <c r="D43" s="10">
        <f t="shared" si="7"/>
        <v>0.85</v>
      </c>
      <c r="E43" s="11">
        <f t="shared" si="0"/>
        <v>1445000000</v>
      </c>
      <c r="F43" s="42">
        <f t="shared" si="1"/>
        <v>0.2</v>
      </c>
      <c r="G43" s="48">
        <v>0</v>
      </c>
      <c r="H43" s="48">
        <f t="shared" si="2"/>
        <v>20000000</v>
      </c>
      <c r="I43" s="48">
        <f t="shared" si="8"/>
        <v>37500000</v>
      </c>
      <c r="J43" s="48">
        <f t="shared" si="3"/>
        <v>200000000</v>
      </c>
      <c r="K43" s="48">
        <f t="shared" si="4"/>
        <v>10000000</v>
      </c>
      <c r="L43" s="43">
        <f t="shared" si="9"/>
        <v>267500000</v>
      </c>
      <c r="M43" s="10">
        <f t="shared" si="10"/>
        <v>0.15735294117647058</v>
      </c>
      <c r="N43" s="9">
        <f t="shared" si="5"/>
        <v>12500000</v>
      </c>
      <c r="O43" s="10">
        <f t="shared" si="11"/>
        <v>0.84264705882352942</v>
      </c>
      <c r="P43" s="11">
        <f t="shared" si="12"/>
        <v>-12500000</v>
      </c>
      <c r="Q43" s="5"/>
    </row>
    <row r="44" spans="1:17" ht="15">
      <c r="A44" s="44">
        <f t="shared" si="14"/>
        <v>1750000000</v>
      </c>
      <c r="B44" s="7">
        <v>0.15</v>
      </c>
      <c r="C44" s="9">
        <f t="shared" si="6"/>
        <v>262500000</v>
      </c>
      <c r="D44" s="10">
        <f t="shared" si="7"/>
        <v>0.85</v>
      </c>
      <c r="E44" s="11">
        <f t="shared" si="0"/>
        <v>1487500000</v>
      </c>
      <c r="F44" s="42">
        <f t="shared" si="1"/>
        <v>0.2</v>
      </c>
      <c r="G44" s="48">
        <v>0</v>
      </c>
      <c r="H44" s="48">
        <f t="shared" si="2"/>
        <v>20000000</v>
      </c>
      <c r="I44" s="48">
        <f t="shared" si="8"/>
        <v>37500000</v>
      </c>
      <c r="J44" s="48">
        <f t="shared" si="3"/>
        <v>200000000</v>
      </c>
      <c r="K44" s="48">
        <f t="shared" si="4"/>
        <v>20000000</v>
      </c>
      <c r="L44" s="43">
        <f t="shared" si="9"/>
        <v>277500000</v>
      </c>
      <c r="M44" s="10">
        <f t="shared" si="10"/>
        <v>0.15857142857142856</v>
      </c>
      <c r="N44" s="9">
        <f t="shared" si="5"/>
        <v>15000000</v>
      </c>
      <c r="O44" s="10">
        <f t="shared" si="11"/>
        <v>0.84142857142857141</v>
      </c>
      <c r="P44" s="11">
        <f t="shared" si="12"/>
        <v>-15000000</v>
      </c>
      <c r="Q44" s="5"/>
    </row>
    <row r="45" spans="1:17" ht="15">
      <c r="A45" s="44">
        <f t="shared" si="14"/>
        <v>1800000000</v>
      </c>
      <c r="B45" s="7">
        <v>0.15</v>
      </c>
      <c r="C45" s="9">
        <f t="shared" si="6"/>
        <v>270000000</v>
      </c>
      <c r="D45" s="10">
        <f t="shared" si="7"/>
        <v>0.85</v>
      </c>
      <c r="E45" s="11">
        <f t="shared" si="0"/>
        <v>1530000000</v>
      </c>
      <c r="F45" s="42">
        <f t="shared" si="1"/>
        <v>0.2</v>
      </c>
      <c r="G45" s="48">
        <v>0</v>
      </c>
      <c r="H45" s="48">
        <f t="shared" si="2"/>
        <v>20000000</v>
      </c>
      <c r="I45" s="48">
        <f t="shared" si="8"/>
        <v>37500000</v>
      </c>
      <c r="J45" s="48">
        <f t="shared" si="3"/>
        <v>200000000</v>
      </c>
      <c r="K45" s="48">
        <f t="shared" si="4"/>
        <v>30000000</v>
      </c>
      <c r="L45" s="43">
        <f t="shared" si="9"/>
        <v>287500000</v>
      </c>
      <c r="M45" s="10">
        <f t="shared" si="10"/>
        <v>0.15972222222222221</v>
      </c>
      <c r="N45" s="9">
        <f t="shared" si="5"/>
        <v>17500000</v>
      </c>
      <c r="O45" s="10">
        <f t="shared" si="11"/>
        <v>0.84027777777777779</v>
      </c>
      <c r="P45" s="11">
        <f t="shared" si="12"/>
        <v>-17500000</v>
      </c>
      <c r="Q45" s="5"/>
    </row>
    <row r="46" spans="1:17" ht="15">
      <c r="A46" s="44">
        <f t="shared" si="14"/>
        <v>1850000000</v>
      </c>
      <c r="B46" s="7">
        <v>0.15</v>
      </c>
      <c r="C46" s="9">
        <f t="shared" si="6"/>
        <v>277500000</v>
      </c>
      <c r="D46" s="10">
        <f t="shared" si="7"/>
        <v>0.85</v>
      </c>
      <c r="E46" s="11">
        <f t="shared" si="0"/>
        <v>1572500000</v>
      </c>
      <c r="F46" s="42">
        <f t="shared" si="1"/>
        <v>0.2</v>
      </c>
      <c r="G46" s="48">
        <v>0</v>
      </c>
      <c r="H46" s="48">
        <f t="shared" si="2"/>
        <v>20000000</v>
      </c>
      <c r="I46" s="48">
        <f t="shared" si="8"/>
        <v>37500000</v>
      </c>
      <c r="J46" s="48">
        <f t="shared" si="3"/>
        <v>200000000</v>
      </c>
      <c r="K46" s="48">
        <f t="shared" si="4"/>
        <v>40000000</v>
      </c>
      <c r="L46" s="43">
        <f t="shared" si="9"/>
        <v>297500000</v>
      </c>
      <c r="M46" s="10">
        <f t="shared" si="10"/>
        <v>0.16081081081081081</v>
      </c>
      <c r="N46" s="9">
        <f t="shared" si="5"/>
        <v>20000000</v>
      </c>
      <c r="O46" s="10">
        <f t="shared" si="11"/>
        <v>0.83918918918918917</v>
      </c>
      <c r="P46" s="11">
        <f t="shared" si="12"/>
        <v>-20000000</v>
      </c>
      <c r="Q46" s="5"/>
    </row>
    <row r="47" spans="1:17" ht="15">
      <c r="A47" s="44">
        <f t="shared" si="14"/>
        <v>1900000000</v>
      </c>
      <c r="B47" s="7">
        <v>0.15</v>
      </c>
      <c r="C47" s="9">
        <f t="shared" si="6"/>
        <v>285000000</v>
      </c>
      <c r="D47" s="10">
        <f t="shared" si="7"/>
        <v>0.85</v>
      </c>
      <c r="E47" s="11">
        <f t="shared" si="0"/>
        <v>1615000000</v>
      </c>
      <c r="F47" s="42">
        <f t="shared" si="1"/>
        <v>0.2</v>
      </c>
      <c r="G47" s="48">
        <v>0</v>
      </c>
      <c r="H47" s="48">
        <f t="shared" si="2"/>
        <v>20000000</v>
      </c>
      <c r="I47" s="48">
        <f t="shared" si="8"/>
        <v>37500000</v>
      </c>
      <c r="J47" s="48">
        <f t="shared" si="3"/>
        <v>200000000</v>
      </c>
      <c r="K47" s="48">
        <f t="shared" si="4"/>
        <v>50000000</v>
      </c>
      <c r="L47" s="43">
        <f t="shared" si="9"/>
        <v>307500000</v>
      </c>
      <c r="M47" s="10">
        <f t="shared" si="10"/>
        <v>0.1618421052631579</v>
      </c>
      <c r="N47" s="9">
        <f t="shared" si="5"/>
        <v>22500000</v>
      </c>
      <c r="O47" s="10">
        <f t="shared" si="11"/>
        <v>0.8381578947368421</v>
      </c>
      <c r="P47" s="11">
        <f t="shared" si="12"/>
        <v>-22500000</v>
      </c>
      <c r="Q47" s="5"/>
    </row>
    <row r="48" spans="1:17" ht="15">
      <c r="A48" s="44">
        <f t="shared" si="14"/>
        <v>1950000000</v>
      </c>
      <c r="B48" s="7">
        <v>0.15</v>
      </c>
      <c r="C48" s="9">
        <f t="shared" si="6"/>
        <v>292500000</v>
      </c>
      <c r="D48" s="10">
        <f t="shared" si="7"/>
        <v>0.85</v>
      </c>
      <c r="E48" s="11">
        <f t="shared" si="0"/>
        <v>1657500000</v>
      </c>
      <c r="F48" s="42">
        <f t="shared" si="1"/>
        <v>0.2</v>
      </c>
      <c r="G48" s="48">
        <v>0</v>
      </c>
      <c r="H48" s="48">
        <f t="shared" si="2"/>
        <v>20000000</v>
      </c>
      <c r="I48" s="48">
        <f t="shared" si="8"/>
        <v>37500000</v>
      </c>
      <c r="J48" s="48">
        <f t="shared" si="3"/>
        <v>200000000</v>
      </c>
      <c r="K48" s="48">
        <f t="shared" si="4"/>
        <v>60000000</v>
      </c>
      <c r="L48" s="43">
        <f t="shared" si="9"/>
        <v>317500000</v>
      </c>
      <c r="M48" s="10">
        <f t="shared" si="10"/>
        <v>0.16282051282051282</v>
      </c>
      <c r="N48" s="9">
        <f t="shared" si="5"/>
        <v>25000000</v>
      </c>
      <c r="O48" s="10">
        <f t="shared" si="11"/>
        <v>0.8371794871794872</v>
      </c>
      <c r="P48" s="11">
        <f t="shared" si="12"/>
        <v>-25000000</v>
      </c>
      <c r="Q48" s="5"/>
    </row>
    <row r="49" spans="1:17" ht="15">
      <c r="A49" s="44">
        <f>+A48+50000000</f>
        <v>2000000000</v>
      </c>
      <c r="B49" s="7">
        <v>0.15</v>
      </c>
      <c r="C49" s="9">
        <f t="shared" si="6"/>
        <v>300000000</v>
      </c>
      <c r="D49" s="10">
        <f t="shared" si="7"/>
        <v>0.85</v>
      </c>
      <c r="E49" s="11">
        <f t="shared" si="0"/>
        <v>1700000000</v>
      </c>
      <c r="F49" s="42">
        <f t="shared" si="1"/>
        <v>0.2</v>
      </c>
      <c r="G49" s="48">
        <v>0</v>
      </c>
      <c r="H49" s="48">
        <f t="shared" si="2"/>
        <v>20000000</v>
      </c>
      <c r="I49" s="48">
        <f t="shared" si="8"/>
        <v>37500000</v>
      </c>
      <c r="J49" s="48">
        <f t="shared" si="3"/>
        <v>200000000</v>
      </c>
      <c r="K49" s="48">
        <f t="shared" si="4"/>
        <v>70000000</v>
      </c>
      <c r="L49" s="43">
        <f t="shared" si="9"/>
        <v>327500000</v>
      </c>
      <c r="M49" s="10">
        <f t="shared" si="10"/>
        <v>0.16375000000000001</v>
      </c>
      <c r="N49" s="9">
        <f t="shared" si="5"/>
        <v>27500000</v>
      </c>
      <c r="O49" s="10">
        <f t="shared" si="11"/>
        <v>0.83624999999999994</v>
      </c>
      <c r="P49" s="11">
        <f t="shared" si="12"/>
        <v>-27500000</v>
      </c>
      <c r="Q49" s="5"/>
    </row>
    <row r="50" spans="1:17" ht="15">
      <c r="A50" s="44">
        <f t="shared" ref="A50:A69" si="15">+A49+50000000</f>
        <v>2050000000</v>
      </c>
      <c r="B50" s="7">
        <v>0.15</v>
      </c>
      <c r="C50" s="9">
        <f t="shared" si="6"/>
        <v>307500000</v>
      </c>
      <c r="D50" s="10">
        <f t="shared" si="7"/>
        <v>0.85</v>
      </c>
      <c r="E50" s="11">
        <f t="shared" si="0"/>
        <v>1742500000</v>
      </c>
      <c r="F50" s="42">
        <f t="shared" si="1"/>
        <v>0.2</v>
      </c>
      <c r="G50" s="48">
        <v>0</v>
      </c>
      <c r="H50" s="48">
        <f t="shared" si="2"/>
        <v>20000000</v>
      </c>
      <c r="I50" s="48">
        <f t="shared" si="8"/>
        <v>37500000</v>
      </c>
      <c r="J50" s="48">
        <f t="shared" si="3"/>
        <v>200000000</v>
      </c>
      <c r="K50" s="48">
        <f t="shared" si="4"/>
        <v>80000000</v>
      </c>
      <c r="L50" s="43">
        <f t="shared" ref="L50:L69" si="16">SUM(G50:K50)</f>
        <v>337500000</v>
      </c>
      <c r="M50" s="10">
        <f t="shared" si="10"/>
        <v>0.16463414634146342</v>
      </c>
      <c r="N50" s="9">
        <f t="shared" si="5"/>
        <v>30000000</v>
      </c>
      <c r="O50" s="10">
        <f t="shared" si="11"/>
        <v>0.83536585365853655</v>
      </c>
      <c r="P50" s="11">
        <f t="shared" si="12"/>
        <v>-30000000</v>
      </c>
      <c r="Q50" s="5"/>
    </row>
    <row r="51" spans="1:17" ht="15">
      <c r="A51" s="44">
        <f t="shared" si="15"/>
        <v>2100000000</v>
      </c>
      <c r="B51" s="7">
        <v>0.15</v>
      </c>
      <c r="C51" s="9">
        <f t="shared" si="6"/>
        <v>315000000</v>
      </c>
      <c r="D51" s="10">
        <f t="shared" si="7"/>
        <v>0.85</v>
      </c>
      <c r="E51" s="11">
        <f t="shared" si="0"/>
        <v>1785000000</v>
      </c>
      <c r="F51" s="42">
        <f t="shared" si="1"/>
        <v>0.2</v>
      </c>
      <c r="G51" s="48">
        <v>0</v>
      </c>
      <c r="H51" s="48">
        <f t="shared" si="2"/>
        <v>20000000</v>
      </c>
      <c r="I51" s="48">
        <f t="shared" si="8"/>
        <v>37500000</v>
      </c>
      <c r="J51" s="48">
        <f t="shared" si="3"/>
        <v>200000000</v>
      </c>
      <c r="K51" s="48">
        <f t="shared" si="4"/>
        <v>90000000</v>
      </c>
      <c r="L51" s="43">
        <f t="shared" si="16"/>
        <v>347500000</v>
      </c>
      <c r="M51" s="10">
        <f t="shared" si="10"/>
        <v>0.16547619047619047</v>
      </c>
      <c r="N51" s="9">
        <f t="shared" si="5"/>
        <v>32500000</v>
      </c>
      <c r="O51" s="10">
        <f t="shared" si="11"/>
        <v>0.83452380952380956</v>
      </c>
      <c r="P51" s="11">
        <f t="shared" si="12"/>
        <v>-32500000</v>
      </c>
      <c r="Q51" s="5"/>
    </row>
    <row r="52" spans="1:17" ht="15">
      <c r="A52" s="44">
        <f t="shared" si="15"/>
        <v>2150000000</v>
      </c>
      <c r="B52" s="7">
        <v>0.15</v>
      </c>
      <c r="C52" s="9">
        <f t="shared" si="6"/>
        <v>322500000</v>
      </c>
      <c r="D52" s="10">
        <f t="shared" si="7"/>
        <v>0.85</v>
      </c>
      <c r="E52" s="11">
        <f t="shared" si="0"/>
        <v>1827500000</v>
      </c>
      <c r="F52" s="42">
        <f t="shared" si="1"/>
        <v>0.2</v>
      </c>
      <c r="G52" s="48">
        <v>0</v>
      </c>
      <c r="H52" s="48">
        <f t="shared" si="2"/>
        <v>20000000</v>
      </c>
      <c r="I52" s="48">
        <f t="shared" si="8"/>
        <v>37500000</v>
      </c>
      <c r="J52" s="48">
        <f t="shared" si="3"/>
        <v>200000000</v>
      </c>
      <c r="K52" s="48">
        <f t="shared" si="4"/>
        <v>100000000</v>
      </c>
      <c r="L52" s="43">
        <f t="shared" si="16"/>
        <v>357500000</v>
      </c>
      <c r="M52" s="10">
        <f t="shared" si="10"/>
        <v>0.16627906976744186</v>
      </c>
      <c r="N52" s="9">
        <f t="shared" si="5"/>
        <v>35000000</v>
      </c>
      <c r="O52" s="10">
        <f t="shared" si="11"/>
        <v>0.83372093023255811</v>
      </c>
      <c r="P52" s="11">
        <f t="shared" si="12"/>
        <v>-35000000</v>
      </c>
      <c r="Q52" s="5"/>
    </row>
    <row r="53" spans="1:17" ht="15">
      <c r="A53" s="44">
        <f t="shared" si="15"/>
        <v>2200000000</v>
      </c>
      <c r="B53" s="7">
        <v>0.15</v>
      </c>
      <c r="C53" s="9">
        <f t="shared" si="6"/>
        <v>330000000</v>
      </c>
      <c r="D53" s="10">
        <f t="shared" si="7"/>
        <v>0.85</v>
      </c>
      <c r="E53" s="11">
        <f t="shared" si="0"/>
        <v>1870000000</v>
      </c>
      <c r="F53" s="42">
        <f t="shared" si="1"/>
        <v>0.2</v>
      </c>
      <c r="G53" s="48">
        <v>0</v>
      </c>
      <c r="H53" s="48">
        <f t="shared" si="2"/>
        <v>20000000</v>
      </c>
      <c r="I53" s="48">
        <f t="shared" si="8"/>
        <v>37500000</v>
      </c>
      <c r="J53" s="48">
        <f t="shared" si="3"/>
        <v>200000000</v>
      </c>
      <c r="K53" s="48">
        <f t="shared" si="4"/>
        <v>110000000</v>
      </c>
      <c r="L53" s="43">
        <f t="shared" si="16"/>
        <v>367500000</v>
      </c>
      <c r="M53" s="10">
        <f t="shared" si="10"/>
        <v>0.16704545454545455</v>
      </c>
      <c r="N53" s="9">
        <f t="shared" si="5"/>
        <v>37500000</v>
      </c>
      <c r="O53" s="10">
        <f t="shared" si="11"/>
        <v>0.8329545454545455</v>
      </c>
      <c r="P53" s="11">
        <f t="shared" si="12"/>
        <v>-37500000</v>
      </c>
      <c r="Q53" s="5"/>
    </row>
    <row r="54" spans="1:17" ht="15">
      <c r="A54" s="44">
        <f t="shared" si="15"/>
        <v>2250000000</v>
      </c>
      <c r="B54" s="7">
        <v>0.15</v>
      </c>
      <c r="C54" s="9">
        <f t="shared" si="6"/>
        <v>337500000</v>
      </c>
      <c r="D54" s="10">
        <f t="shared" si="7"/>
        <v>0.85</v>
      </c>
      <c r="E54" s="11">
        <f t="shared" si="0"/>
        <v>1912500000</v>
      </c>
      <c r="F54" s="42">
        <f t="shared" si="1"/>
        <v>0.2</v>
      </c>
      <c r="G54" s="48">
        <v>0</v>
      </c>
      <c r="H54" s="48">
        <f t="shared" si="2"/>
        <v>20000000</v>
      </c>
      <c r="I54" s="48">
        <f t="shared" si="8"/>
        <v>37500000</v>
      </c>
      <c r="J54" s="48">
        <f t="shared" si="3"/>
        <v>200000000</v>
      </c>
      <c r="K54" s="48">
        <f t="shared" si="4"/>
        <v>120000000</v>
      </c>
      <c r="L54" s="43">
        <f t="shared" si="16"/>
        <v>377500000</v>
      </c>
      <c r="M54" s="10">
        <f t="shared" si="10"/>
        <v>0.16777777777777778</v>
      </c>
      <c r="N54" s="9">
        <f t="shared" si="5"/>
        <v>40000000</v>
      </c>
      <c r="O54" s="10">
        <f t="shared" si="11"/>
        <v>0.8322222222222222</v>
      </c>
      <c r="P54" s="11">
        <f t="shared" si="12"/>
        <v>-40000000</v>
      </c>
      <c r="Q54" s="5"/>
    </row>
    <row r="55" spans="1:17" ht="15">
      <c r="A55" s="44">
        <f t="shared" si="15"/>
        <v>2300000000</v>
      </c>
      <c r="B55" s="7">
        <v>0.15</v>
      </c>
      <c r="C55" s="9">
        <f t="shared" si="6"/>
        <v>345000000</v>
      </c>
      <c r="D55" s="10">
        <f t="shared" si="7"/>
        <v>0.85</v>
      </c>
      <c r="E55" s="11">
        <f t="shared" si="0"/>
        <v>1955000000</v>
      </c>
      <c r="F55" s="42">
        <f t="shared" si="1"/>
        <v>0.2</v>
      </c>
      <c r="G55" s="48">
        <v>0</v>
      </c>
      <c r="H55" s="48">
        <f t="shared" si="2"/>
        <v>20000000</v>
      </c>
      <c r="I55" s="48">
        <f t="shared" si="8"/>
        <v>37500000</v>
      </c>
      <c r="J55" s="48">
        <f t="shared" si="3"/>
        <v>200000000</v>
      </c>
      <c r="K55" s="48">
        <f t="shared" si="4"/>
        <v>130000000</v>
      </c>
      <c r="L55" s="43">
        <f t="shared" si="16"/>
        <v>387500000</v>
      </c>
      <c r="M55" s="10">
        <f t="shared" si="10"/>
        <v>0.16847826086956522</v>
      </c>
      <c r="N55" s="9">
        <f t="shared" si="5"/>
        <v>42500000</v>
      </c>
      <c r="O55" s="10">
        <f t="shared" si="11"/>
        <v>0.83152173913043481</v>
      </c>
      <c r="P55" s="11">
        <f t="shared" si="12"/>
        <v>-42500000</v>
      </c>
      <c r="Q55" s="5"/>
    </row>
    <row r="56" spans="1:17" ht="15">
      <c r="A56" s="44">
        <f t="shared" si="15"/>
        <v>2350000000</v>
      </c>
      <c r="B56" s="7">
        <v>0.15</v>
      </c>
      <c r="C56" s="9">
        <f t="shared" si="6"/>
        <v>352500000</v>
      </c>
      <c r="D56" s="10">
        <f t="shared" si="7"/>
        <v>0.85</v>
      </c>
      <c r="E56" s="11">
        <f t="shared" si="0"/>
        <v>1997500000</v>
      </c>
      <c r="F56" s="42">
        <f t="shared" si="1"/>
        <v>0.2</v>
      </c>
      <c r="G56" s="48">
        <v>0</v>
      </c>
      <c r="H56" s="48">
        <f t="shared" si="2"/>
        <v>20000000</v>
      </c>
      <c r="I56" s="48">
        <f t="shared" si="8"/>
        <v>37500000</v>
      </c>
      <c r="J56" s="48">
        <f t="shared" si="3"/>
        <v>200000000</v>
      </c>
      <c r="K56" s="48">
        <f t="shared" si="4"/>
        <v>140000000</v>
      </c>
      <c r="L56" s="43">
        <f t="shared" si="16"/>
        <v>397500000</v>
      </c>
      <c r="M56" s="10">
        <f t="shared" si="10"/>
        <v>0.16914893617021276</v>
      </c>
      <c r="N56" s="9">
        <f t="shared" si="5"/>
        <v>45000000</v>
      </c>
      <c r="O56" s="10">
        <f t="shared" si="11"/>
        <v>0.83085106382978724</v>
      </c>
      <c r="P56" s="11">
        <f t="shared" si="12"/>
        <v>-45000000</v>
      </c>
      <c r="Q56" s="5"/>
    </row>
    <row r="57" spans="1:17" ht="15">
      <c r="A57" s="44">
        <f t="shared" si="15"/>
        <v>2400000000</v>
      </c>
      <c r="B57" s="7">
        <v>0.15</v>
      </c>
      <c r="C57" s="9">
        <f t="shared" si="6"/>
        <v>360000000</v>
      </c>
      <c r="D57" s="10">
        <f t="shared" si="7"/>
        <v>0.85</v>
      </c>
      <c r="E57" s="11">
        <f t="shared" si="0"/>
        <v>2040000000</v>
      </c>
      <c r="F57" s="42">
        <f t="shared" si="1"/>
        <v>0.2</v>
      </c>
      <c r="G57" s="48">
        <v>0</v>
      </c>
      <c r="H57" s="48">
        <f t="shared" si="2"/>
        <v>20000000</v>
      </c>
      <c r="I57" s="48">
        <f t="shared" si="8"/>
        <v>37500000</v>
      </c>
      <c r="J57" s="48">
        <f t="shared" si="3"/>
        <v>200000000</v>
      </c>
      <c r="K57" s="48">
        <f t="shared" si="4"/>
        <v>150000000</v>
      </c>
      <c r="L57" s="43">
        <f t="shared" si="16"/>
        <v>407500000</v>
      </c>
      <c r="M57" s="10">
        <f t="shared" si="10"/>
        <v>0.16979166666666667</v>
      </c>
      <c r="N57" s="9">
        <f t="shared" si="5"/>
        <v>47500000</v>
      </c>
      <c r="O57" s="10">
        <f t="shared" si="11"/>
        <v>0.83020833333333333</v>
      </c>
      <c r="P57" s="11">
        <f t="shared" si="12"/>
        <v>-47500000</v>
      </c>
      <c r="Q57" s="5"/>
    </row>
    <row r="58" spans="1:17" ht="15">
      <c r="A58" s="44">
        <f t="shared" si="15"/>
        <v>2450000000</v>
      </c>
      <c r="B58" s="7">
        <v>0.15</v>
      </c>
      <c r="C58" s="9">
        <f t="shared" si="6"/>
        <v>367500000</v>
      </c>
      <c r="D58" s="10">
        <f t="shared" si="7"/>
        <v>0.85</v>
      </c>
      <c r="E58" s="11">
        <f t="shared" si="0"/>
        <v>2082500000</v>
      </c>
      <c r="F58" s="42">
        <f t="shared" si="1"/>
        <v>0.2</v>
      </c>
      <c r="G58" s="48">
        <v>0</v>
      </c>
      <c r="H58" s="48">
        <f t="shared" si="2"/>
        <v>20000000</v>
      </c>
      <c r="I58" s="48">
        <f t="shared" si="8"/>
        <v>37500000</v>
      </c>
      <c r="J58" s="48">
        <f t="shared" si="3"/>
        <v>200000000</v>
      </c>
      <c r="K58" s="48">
        <f t="shared" si="4"/>
        <v>160000000</v>
      </c>
      <c r="L58" s="43">
        <f t="shared" si="16"/>
        <v>417500000</v>
      </c>
      <c r="M58" s="10">
        <f t="shared" si="10"/>
        <v>0.17040816326530611</v>
      </c>
      <c r="N58" s="9">
        <f t="shared" si="5"/>
        <v>50000000</v>
      </c>
      <c r="O58" s="10">
        <f t="shared" si="11"/>
        <v>0.82959183673469394</v>
      </c>
      <c r="P58" s="11">
        <f t="shared" si="12"/>
        <v>-50000000</v>
      </c>
      <c r="Q58" s="5"/>
    </row>
    <row r="59" spans="1:17" ht="15">
      <c r="A59" s="44">
        <f t="shared" si="15"/>
        <v>2500000000</v>
      </c>
      <c r="B59" s="7">
        <v>0.15</v>
      </c>
      <c r="C59" s="9">
        <f t="shared" si="6"/>
        <v>375000000</v>
      </c>
      <c r="D59" s="10">
        <f t="shared" si="7"/>
        <v>0.85</v>
      </c>
      <c r="E59" s="11">
        <f t="shared" si="0"/>
        <v>2125000000</v>
      </c>
      <c r="F59" s="42">
        <f t="shared" si="1"/>
        <v>0.2</v>
      </c>
      <c r="G59" s="48">
        <v>0</v>
      </c>
      <c r="H59" s="48">
        <f t="shared" si="2"/>
        <v>20000000</v>
      </c>
      <c r="I59" s="48">
        <f t="shared" si="8"/>
        <v>37500000</v>
      </c>
      <c r="J59" s="48">
        <f t="shared" si="3"/>
        <v>200000000</v>
      </c>
      <c r="K59" s="48">
        <f t="shared" si="4"/>
        <v>170000000</v>
      </c>
      <c r="L59" s="43">
        <f t="shared" si="16"/>
        <v>427500000</v>
      </c>
      <c r="M59" s="10">
        <f t="shared" si="10"/>
        <v>0.17100000000000001</v>
      </c>
      <c r="N59" s="9">
        <f t="shared" si="5"/>
        <v>52500000</v>
      </c>
      <c r="O59" s="10">
        <f t="shared" si="11"/>
        <v>0.82899999999999996</v>
      </c>
      <c r="P59" s="11">
        <f t="shared" si="12"/>
        <v>-52500000</v>
      </c>
      <c r="Q59" s="5"/>
    </row>
    <row r="60" spans="1:17" ht="15">
      <c r="A60" s="44">
        <f t="shared" si="15"/>
        <v>2550000000</v>
      </c>
      <c r="B60" s="7">
        <v>0.15</v>
      </c>
      <c r="C60" s="9">
        <f t="shared" si="6"/>
        <v>382500000</v>
      </c>
      <c r="D60" s="10">
        <f t="shared" si="7"/>
        <v>0.85</v>
      </c>
      <c r="E60" s="11">
        <f t="shared" si="0"/>
        <v>2167500000</v>
      </c>
      <c r="F60" s="42">
        <f t="shared" si="1"/>
        <v>0.2</v>
      </c>
      <c r="G60" s="48">
        <v>0</v>
      </c>
      <c r="H60" s="48">
        <f t="shared" si="2"/>
        <v>20000000</v>
      </c>
      <c r="I60" s="48">
        <f t="shared" si="8"/>
        <v>37500000</v>
      </c>
      <c r="J60" s="48">
        <f t="shared" si="3"/>
        <v>200000000</v>
      </c>
      <c r="K60" s="48">
        <f t="shared" si="4"/>
        <v>180000000</v>
      </c>
      <c r="L60" s="43">
        <f t="shared" si="16"/>
        <v>437500000</v>
      </c>
      <c r="M60" s="10">
        <f t="shared" si="10"/>
        <v>0.17156862745098039</v>
      </c>
      <c r="N60" s="9">
        <f t="shared" si="5"/>
        <v>55000000</v>
      </c>
      <c r="O60" s="10">
        <f t="shared" si="11"/>
        <v>0.82843137254901955</v>
      </c>
      <c r="P60" s="11">
        <f t="shared" si="12"/>
        <v>-55000000</v>
      </c>
      <c r="Q60" s="5"/>
    </row>
    <row r="61" spans="1:17" ht="15">
      <c r="A61" s="44">
        <f t="shared" si="15"/>
        <v>2600000000</v>
      </c>
      <c r="B61" s="7">
        <v>0.15</v>
      </c>
      <c r="C61" s="9">
        <f t="shared" si="6"/>
        <v>390000000</v>
      </c>
      <c r="D61" s="10">
        <f t="shared" si="7"/>
        <v>0.85</v>
      </c>
      <c r="E61" s="11">
        <f t="shared" si="0"/>
        <v>2210000000</v>
      </c>
      <c r="F61" s="42">
        <f t="shared" si="1"/>
        <v>0.2</v>
      </c>
      <c r="G61" s="48">
        <v>0</v>
      </c>
      <c r="H61" s="48">
        <f t="shared" si="2"/>
        <v>20000000</v>
      </c>
      <c r="I61" s="48">
        <f t="shared" si="8"/>
        <v>37500000</v>
      </c>
      <c r="J61" s="48">
        <f t="shared" si="3"/>
        <v>200000000</v>
      </c>
      <c r="K61" s="48">
        <f t="shared" si="4"/>
        <v>190000000</v>
      </c>
      <c r="L61" s="43">
        <f t="shared" si="16"/>
        <v>447500000</v>
      </c>
      <c r="M61" s="10">
        <f t="shared" si="10"/>
        <v>0.17211538461538461</v>
      </c>
      <c r="N61" s="9">
        <f t="shared" si="5"/>
        <v>57500000</v>
      </c>
      <c r="O61" s="10">
        <f t="shared" si="11"/>
        <v>0.82788461538461533</v>
      </c>
      <c r="P61" s="11">
        <f t="shared" si="12"/>
        <v>-57500000</v>
      </c>
      <c r="Q61" s="5"/>
    </row>
    <row r="62" spans="1:17" ht="15">
      <c r="A62" s="44">
        <f t="shared" si="15"/>
        <v>2650000000</v>
      </c>
      <c r="B62" s="7">
        <v>0.15</v>
      </c>
      <c r="C62" s="9">
        <f t="shared" si="6"/>
        <v>397500000</v>
      </c>
      <c r="D62" s="10">
        <f t="shared" si="7"/>
        <v>0.85</v>
      </c>
      <c r="E62" s="11">
        <f t="shared" si="0"/>
        <v>2252500000</v>
      </c>
      <c r="F62" s="42">
        <f t="shared" si="1"/>
        <v>0.2</v>
      </c>
      <c r="G62" s="48">
        <v>0</v>
      </c>
      <c r="H62" s="48">
        <f t="shared" si="2"/>
        <v>20000000</v>
      </c>
      <c r="I62" s="48">
        <f t="shared" si="8"/>
        <v>37500000</v>
      </c>
      <c r="J62" s="48">
        <f t="shared" si="3"/>
        <v>200000000</v>
      </c>
      <c r="K62" s="48">
        <f t="shared" si="4"/>
        <v>200000000</v>
      </c>
      <c r="L62" s="43">
        <f t="shared" si="16"/>
        <v>457500000</v>
      </c>
      <c r="M62" s="10">
        <f t="shared" si="10"/>
        <v>0.17264150943396225</v>
      </c>
      <c r="N62" s="9">
        <f t="shared" si="5"/>
        <v>60000000</v>
      </c>
      <c r="O62" s="10">
        <f t="shared" si="11"/>
        <v>0.82735849056603772</v>
      </c>
      <c r="P62" s="11">
        <f t="shared" si="12"/>
        <v>-60000000</v>
      </c>
      <c r="Q62" s="5"/>
    </row>
    <row r="63" spans="1:17" ht="15">
      <c r="A63" s="44">
        <f t="shared" si="15"/>
        <v>2700000000</v>
      </c>
      <c r="B63" s="7">
        <v>0.15</v>
      </c>
      <c r="C63" s="9">
        <f t="shared" si="6"/>
        <v>405000000</v>
      </c>
      <c r="D63" s="10">
        <f t="shared" si="7"/>
        <v>0.85</v>
      </c>
      <c r="E63" s="11">
        <f t="shared" si="0"/>
        <v>2295000000</v>
      </c>
      <c r="F63" s="42">
        <f t="shared" si="1"/>
        <v>0.2</v>
      </c>
      <c r="G63" s="48">
        <v>0</v>
      </c>
      <c r="H63" s="48">
        <f t="shared" si="2"/>
        <v>20000000</v>
      </c>
      <c r="I63" s="48">
        <f t="shared" si="8"/>
        <v>37500000</v>
      </c>
      <c r="J63" s="48">
        <f t="shared" si="3"/>
        <v>200000000</v>
      </c>
      <c r="K63" s="48">
        <f t="shared" si="4"/>
        <v>210000000</v>
      </c>
      <c r="L63" s="43">
        <f t="shared" si="16"/>
        <v>467500000</v>
      </c>
      <c r="M63" s="10">
        <f t="shared" si="10"/>
        <v>0.17314814814814813</v>
      </c>
      <c r="N63" s="9">
        <f t="shared" si="5"/>
        <v>62500000</v>
      </c>
      <c r="O63" s="10">
        <f t="shared" si="11"/>
        <v>0.82685185185185184</v>
      </c>
      <c r="P63" s="11">
        <f t="shared" si="12"/>
        <v>-62500000</v>
      </c>
      <c r="Q63" s="5"/>
    </row>
    <row r="64" spans="1:17" ht="15">
      <c r="A64" s="44">
        <f t="shared" si="15"/>
        <v>2750000000</v>
      </c>
      <c r="B64" s="7">
        <v>0.15</v>
      </c>
      <c r="C64" s="9">
        <f t="shared" si="6"/>
        <v>412500000</v>
      </c>
      <c r="D64" s="10">
        <f t="shared" si="7"/>
        <v>0.85</v>
      </c>
      <c r="E64" s="11">
        <f t="shared" si="0"/>
        <v>2337500000</v>
      </c>
      <c r="F64" s="42">
        <f t="shared" si="1"/>
        <v>0.2</v>
      </c>
      <c r="G64" s="48">
        <v>0</v>
      </c>
      <c r="H64" s="48">
        <f t="shared" si="2"/>
        <v>20000000</v>
      </c>
      <c r="I64" s="48">
        <f t="shared" si="8"/>
        <v>37500000</v>
      </c>
      <c r="J64" s="48">
        <f t="shared" si="3"/>
        <v>200000000</v>
      </c>
      <c r="K64" s="48">
        <f t="shared" si="4"/>
        <v>220000000</v>
      </c>
      <c r="L64" s="43">
        <f t="shared" si="16"/>
        <v>477500000</v>
      </c>
      <c r="M64" s="10">
        <f t="shared" si="10"/>
        <v>0.17363636363636364</v>
      </c>
      <c r="N64" s="9">
        <f t="shared" si="5"/>
        <v>65000000</v>
      </c>
      <c r="O64" s="10">
        <f t="shared" si="11"/>
        <v>0.82636363636363641</v>
      </c>
      <c r="P64" s="11">
        <f t="shared" si="12"/>
        <v>-65000000</v>
      </c>
      <c r="Q64" s="5"/>
    </row>
    <row r="65" spans="1:17" ht="15">
      <c r="A65" s="44">
        <f t="shared" si="15"/>
        <v>2800000000</v>
      </c>
      <c r="B65" s="7">
        <v>0.15</v>
      </c>
      <c r="C65" s="9">
        <f t="shared" si="6"/>
        <v>420000000</v>
      </c>
      <c r="D65" s="10">
        <f t="shared" si="7"/>
        <v>0.85</v>
      </c>
      <c r="E65" s="11">
        <f t="shared" si="0"/>
        <v>2380000000</v>
      </c>
      <c r="F65" s="42">
        <f t="shared" si="1"/>
        <v>0.2</v>
      </c>
      <c r="G65" s="48">
        <v>0</v>
      </c>
      <c r="H65" s="48">
        <f t="shared" si="2"/>
        <v>20000000</v>
      </c>
      <c r="I65" s="48">
        <f t="shared" si="8"/>
        <v>37500000</v>
      </c>
      <c r="J65" s="48">
        <f t="shared" si="3"/>
        <v>200000000</v>
      </c>
      <c r="K65" s="48">
        <f t="shared" si="4"/>
        <v>230000000</v>
      </c>
      <c r="L65" s="43">
        <f t="shared" si="16"/>
        <v>487500000</v>
      </c>
      <c r="M65" s="10">
        <f t="shared" si="10"/>
        <v>0.17410714285714285</v>
      </c>
      <c r="N65" s="9">
        <f t="shared" si="5"/>
        <v>67500000</v>
      </c>
      <c r="O65" s="10">
        <f t="shared" si="11"/>
        <v>0.82589285714285721</v>
      </c>
      <c r="P65" s="11">
        <f t="shared" si="12"/>
        <v>-67500000</v>
      </c>
      <c r="Q65" s="5"/>
    </row>
    <row r="66" spans="1:17" ht="15">
      <c r="A66" s="44">
        <f t="shared" si="15"/>
        <v>2850000000</v>
      </c>
      <c r="B66" s="7">
        <v>0.15</v>
      </c>
      <c r="C66" s="9">
        <f t="shared" si="6"/>
        <v>427500000</v>
      </c>
      <c r="D66" s="10">
        <f t="shared" si="7"/>
        <v>0.85</v>
      </c>
      <c r="E66" s="11">
        <f t="shared" si="0"/>
        <v>2422500000</v>
      </c>
      <c r="F66" s="42">
        <f t="shared" si="1"/>
        <v>0.2</v>
      </c>
      <c r="G66" s="48">
        <v>0</v>
      </c>
      <c r="H66" s="48">
        <f t="shared" si="2"/>
        <v>20000000</v>
      </c>
      <c r="I66" s="48">
        <f t="shared" si="8"/>
        <v>37500000</v>
      </c>
      <c r="J66" s="48">
        <f t="shared" si="3"/>
        <v>200000000</v>
      </c>
      <c r="K66" s="48">
        <f t="shared" si="4"/>
        <v>240000000</v>
      </c>
      <c r="L66" s="43">
        <f t="shared" si="16"/>
        <v>497500000</v>
      </c>
      <c r="M66" s="10">
        <f t="shared" si="10"/>
        <v>0.17456140350877192</v>
      </c>
      <c r="N66" s="9">
        <f t="shared" si="5"/>
        <v>70000000</v>
      </c>
      <c r="O66" s="10">
        <f t="shared" si="11"/>
        <v>0.82543859649122808</v>
      </c>
      <c r="P66" s="11">
        <f t="shared" si="12"/>
        <v>-70000000</v>
      </c>
      <c r="Q66" s="5"/>
    </row>
    <row r="67" spans="1:17" ht="15">
      <c r="A67" s="44">
        <f t="shared" si="15"/>
        <v>2900000000</v>
      </c>
      <c r="B67" s="7">
        <v>0.15</v>
      </c>
      <c r="C67" s="9">
        <f t="shared" si="6"/>
        <v>435000000</v>
      </c>
      <c r="D67" s="10">
        <f t="shared" si="7"/>
        <v>0.85</v>
      </c>
      <c r="E67" s="11">
        <f t="shared" si="0"/>
        <v>2465000000</v>
      </c>
      <c r="F67" s="42">
        <f t="shared" si="1"/>
        <v>0.2</v>
      </c>
      <c r="G67" s="48">
        <v>0</v>
      </c>
      <c r="H67" s="48">
        <f t="shared" si="2"/>
        <v>20000000</v>
      </c>
      <c r="I67" s="48">
        <f t="shared" si="8"/>
        <v>37500000</v>
      </c>
      <c r="J67" s="48">
        <f t="shared" si="3"/>
        <v>200000000</v>
      </c>
      <c r="K67" s="48">
        <f t="shared" si="4"/>
        <v>250000000</v>
      </c>
      <c r="L67" s="43">
        <f t="shared" si="16"/>
        <v>507500000</v>
      </c>
      <c r="M67" s="10">
        <f t="shared" si="10"/>
        <v>0.17499999999999999</v>
      </c>
      <c r="N67" s="9">
        <f t="shared" si="5"/>
        <v>72500000</v>
      </c>
      <c r="O67" s="10">
        <f t="shared" si="11"/>
        <v>0.82499999999999996</v>
      </c>
      <c r="P67" s="11">
        <f t="shared" si="12"/>
        <v>-72500000</v>
      </c>
      <c r="Q67" s="5"/>
    </row>
    <row r="68" spans="1:17" ht="15">
      <c r="A68" s="44">
        <f t="shared" si="15"/>
        <v>2950000000</v>
      </c>
      <c r="B68" s="7">
        <v>0.15</v>
      </c>
      <c r="C68" s="9">
        <f t="shared" si="6"/>
        <v>442500000</v>
      </c>
      <c r="D68" s="10">
        <f t="shared" si="7"/>
        <v>0.85</v>
      </c>
      <c r="E68" s="11">
        <f t="shared" si="0"/>
        <v>2507500000</v>
      </c>
      <c r="F68" s="42">
        <f t="shared" si="1"/>
        <v>0.2</v>
      </c>
      <c r="G68" s="48">
        <v>0</v>
      </c>
      <c r="H68" s="48">
        <f t="shared" si="2"/>
        <v>20000000</v>
      </c>
      <c r="I68" s="48">
        <f t="shared" si="8"/>
        <v>37500000</v>
      </c>
      <c r="J68" s="48">
        <f t="shared" si="3"/>
        <v>200000000</v>
      </c>
      <c r="K68" s="48">
        <f t="shared" si="4"/>
        <v>260000000</v>
      </c>
      <c r="L68" s="43">
        <f t="shared" si="16"/>
        <v>517500000</v>
      </c>
      <c r="M68" s="10">
        <f t="shared" si="10"/>
        <v>0.17542372881355933</v>
      </c>
      <c r="N68" s="9">
        <f t="shared" si="5"/>
        <v>75000000</v>
      </c>
      <c r="O68" s="10">
        <f t="shared" si="11"/>
        <v>0.82457627118644061</v>
      </c>
      <c r="P68" s="11">
        <f t="shared" si="12"/>
        <v>-75000000</v>
      </c>
      <c r="Q68" s="5"/>
    </row>
    <row r="69" spans="1:17" ht="15.75" thickBot="1">
      <c r="A69" s="45">
        <f t="shared" si="15"/>
        <v>3000000000</v>
      </c>
      <c r="B69" s="8">
        <v>0.15</v>
      </c>
      <c r="C69" s="12">
        <f t="shared" si="6"/>
        <v>450000000</v>
      </c>
      <c r="D69" s="13">
        <f t="shared" si="7"/>
        <v>0.85</v>
      </c>
      <c r="E69" s="14">
        <f t="shared" si="0"/>
        <v>2550000000</v>
      </c>
      <c r="F69" s="47">
        <f t="shared" si="1"/>
        <v>0.2</v>
      </c>
      <c r="G69" s="49">
        <v>0</v>
      </c>
      <c r="H69" s="49">
        <f t="shared" si="2"/>
        <v>20000000</v>
      </c>
      <c r="I69" s="49">
        <f t="shared" si="8"/>
        <v>37500000</v>
      </c>
      <c r="J69" s="49">
        <f t="shared" si="3"/>
        <v>200000000</v>
      </c>
      <c r="K69" s="49">
        <f t="shared" si="4"/>
        <v>270000000</v>
      </c>
      <c r="L69" s="46">
        <f t="shared" si="16"/>
        <v>527500000</v>
      </c>
      <c r="M69" s="13">
        <f t="shared" si="10"/>
        <v>0.17583333333333334</v>
      </c>
      <c r="N69" s="12">
        <f t="shared" si="5"/>
        <v>77500000</v>
      </c>
      <c r="O69" s="13">
        <f t="shared" si="11"/>
        <v>0.82416666666666671</v>
      </c>
      <c r="P69" s="14">
        <f t="shared" si="12"/>
        <v>-77500000</v>
      </c>
      <c r="Q69" s="5"/>
    </row>
    <row r="70" spans="1:17" ht="15">
      <c r="A70" s="104"/>
      <c r="B70" s="105"/>
      <c r="C70" s="106"/>
      <c r="D70" s="105"/>
      <c r="E70" s="106"/>
      <c r="F70" s="105"/>
      <c r="G70" s="108"/>
      <c r="H70" s="108"/>
      <c r="I70" s="108"/>
      <c r="J70" s="108"/>
      <c r="K70" s="108"/>
      <c r="L70" s="104"/>
      <c r="M70" s="105"/>
      <c r="N70" s="106"/>
      <c r="O70" s="105"/>
      <c r="P70" s="106"/>
      <c r="Q70" s="5"/>
    </row>
    <row r="71" spans="1:17" ht="15.75">
      <c r="A71" s="107" t="s">
        <v>46</v>
      </c>
      <c r="B71" s="107"/>
      <c r="C71" s="5"/>
      <c r="D71" s="6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ht="15">
      <c r="A72" s="95" t="s">
        <v>44</v>
      </c>
      <c r="B72" s="6"/>
      <c r="C72" s="5"/>
      <c r="D72" s="6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ht="15">
      <c r="A73" s="96" t="s">
        <v>43</v>
      </c>
      <c r="B73" s="6"/>
      <c r="C73" s="5"/>
      <c r="D73" s="6"/>
      <c r="E73" s="97"/>
      <c r="F73" s="98"/>
      <c r="G73" s="99"/>
      <c r="H73" s="100"/>
      <c r="I73" s="101"/>
      <c r="J73" s="98"/>
      <c r="K73" s="97"/>
      <c r="L73" s="97"/>
      <c r="M73" s="97"/>
      <c r="N73" s="97"/>
      <c r="O73" s="5"/>
      <c r="P73" s="5"/>
      <c r="Q73" s="5"/>
    </row>
    <row r="74" spans="1:17" ht="15">
      <c r="A74" s="94" t="s">
        <v>45</v>
      </c>
      <c r="D74" s="6"/>
      <c r="E74" s="97"/>
      <c r="F74" s="97"/>
      <c r="G74" s="99"/>
      <c r="H74" s="50"/>
      <c r="I74" s="102"/>
      <c r="J74" s="98"/>
      <c r="K74" s="97"/>
      <c r="L74" s="97"/>
      <c r="M74" s="97"/>
      <c r="N74" s="97"/>
      <c r="O74" s="5"/>
      <c r="P74" s="5"/>
      <c r="Q74" s="5"/>
    </row>
    <row r="75" spans="1:17" ht="15">
      <c r="D75" s="6"/>
      <c r="E75" s="97"/>
      <c r="F75" s="97"/>
      <c r="G75" s="99"/>
      <c r="H75" s="50"/>
      <c r="I75" s="102"/>
      <c r="J75" s="98"/>
      <c r="K75" s="97"/>
      <c r="L75" s="97"/>
      <c r="M75" s="97"/>
      <c r="N75" s="97"/>
      <c r="O75" s="5"/>
      <c r="P75" s="5"/>
      <c r="Q75" s="5"/>
    </row>
    <row r="76" spans="1:17" ht="15">
      <c r="D76" s="6"/>
      <c r="E76" s="97"/>
      <c r="F76" s="97"/>
      <c r="G76" s="99"/>
      <c r="H76" s="50"/>
      <c r="I76" s="102"/>
      <c r="J76" s="98"/>
      <c r="K76" s="97"/>
      <c r="L76" s="97"/>
      <c r="M76" s="97"/>
      <c r="N76" s="97"/>
      <c r="O76" s="5"/>
      <c r="P76" s="5"/>
      <c r="Q76" s="5"/>
    </row>
    <row r="77" spans="1:17" ht="15">
      <c r="D77" s="6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5"/>
      <c r="P77" s="5"/>
      <c r="Q77" s="5"/>
    </row>
    <row r="78" spans="1:17" ht="15">
      <c r="A78" s="5"/>
      <c r="B78" s="6"/>
      <c r="C78" s="5"/>
      <c r="D78" s="6"/>
      <c r="E78" s="97"/>
      <c r="F78" s="98"/>
      <c r="G78" s="99"/>
      <c r="H78" s="100"/>
      <c r="I78" s="101"/>
      <c r="J78" s="97"/>
      <c r="K78" s="97"/>
      <c r="L78" s="97"/>
      <c r="M78" s="97"/>
      <c r="N78" s="97"/>
      <c r="O78" s="5"/>
      <c r="P78" s="5"/>
      <c r="Q78" s="5"/>
    </row>
    <row r="79" spans="1:17" ht="15">
      <c r="A79" s="5"/>
      <c r="B79" s="6"/>
      <c r="C79" s="5"/>
      <c r="D79" s="6"/>
      <c r="E79" s="97"/>
      <c r="F79" s="97"/>
      <c r="G79" s="99"/>
      <c r="H79" s="50"/>
      <c r="I79" s="102"/>
      <c r="J79" s="98"/>
      <c r="K79" s="97"/>
      <c r="L79" s="97"/>
      <c r="M79" s="97"/>
      <c r="N79" s="97"/>
      <c r="O79" s="5"/>
      <c r="P79" s="5"/>
      <c r="Q79" s="5"/>
    </row>
    <row r="80" spans="1:17" ht="15">
      <c r="A80" s="5"/>
      <c r="B80" s="6"/>
      <c r="C80" s="5"/>
      <c r="D80" s="6"/>
      <c r="E80" s="97"/>
      <c r="F80" s="97"/>
      <c r="G80" s="99"/>
      <c r="H80" s="50"/>
      <c r="I80" s="102"/>
      <c r="J80" s="97"/>
      <c r="K80" s="97"/>
      <c r="L80" s="97"/>
      <c r="M80" s="97"/>
      <c r="N80" s="97"/>
      <c r="O80" s="5"/>
      <c r="P80" s="5"/>
      <c r="Q80" s="5"/>
    </row>
    <row r="81" spans="5:14">
      <c r="E81" s="103"/>
      <c r="F81" s="103"/>
      <c r="G81" s="99"/>
      <c r="H81" s="50"/>
      <c r="I81" s="102"/>
      <c r="J81" s="103"/>
      <c r="K81" s="103"/>
      <c r="L81" s="103"/>
      <c r="M81" s="103"/>
      <c r="N81" s="103"/>
    </row>
    <row r="82" spans="5:14">
      <c r="E82" s="103"/>
      <c r="F82" s="103"/>
      <c r="G82" s="103"/>
      <c r="H82" s="103"/>
      <c r="I82" s="103"/>
      <c r="J82" s="103"/>
      <c r="K82" s="103"/>
      <c r="L82" s="103"/>
      <c r="M82" s="103"/>
      <c r="N82" s="103"/>
    </row>
    <row r="83" spans="5:14">
      <c r="E83" s="103"/>
      <c r="F83" s="103"/>
      <c r="G83" s="103"/>
      <c r="H83" s="103"/>
      <c r="I83" s="103"/>
      <c r="J83" s="103"/>
      <c r="K83" s="103"/>
      <c r="L83" s="103"/>
      <c r="M83" s="103"/>
      <c r="N83" s="103"/>
    </row>
    <row r="84" spans="5:14">
      <c r="E84" s="103"/>
      <c r="F84" s="103"/>
      <c r="G84" s="103"/>
      <c r="H84" s="103"/>
      <c r="I84" s="103"/>
      <c r="J84" s="103"/>
      <c r="K84" s="103"/>
      <c r="L84" s="103"/>
      <c r="M84" s="103"/>
      <c r="N84" s="103"/>
    </row>
  </sheetData>
  <mergeCells count="13">
    <mergeCell ref="D8:E8"/>
    <mergeCell ref="F8:N8"/>
    <mergeCell ref="O8:P8"/>
    <mergeCell ref="A1:A9"/>
    <mergeCell ref="B1:E7"/>
    <mergeCell ref="H1:N1"/>
    <mergeCell ref="O1:P1"/>
    <mergeCell ref="G3:L3"/>
    <mergeCell ref="G4:L4"/>
    <mergeCell ref="G5:L5"/>
    <mergeCell ref="G6:L6"/>
    <mergeCell ref="G7:L7"/>
    <mergeCell ref="B8:C8"/>
  </mergeCells>
  <pageMargins left="1.42" right="0.17" top="0.25" bottom="0.17" header="0.26" footer="0.18"/>
  <pageSetup scale="53" orientation="landscape" r:id="rId1"/>
  <headerFooter>
    <oddHeader>&amp;C&amp;"-,Bold"&amp;14ProfitSharing Plan--Tiered Model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4"/>
  <sheetViews>
    <sheetView zoomScale="90" zoomScaleNormal="90" workbookViewId="0">
      <pane xSplit="8" ySplit="14" topLeftCell="I15" activePane="bottomRight" state="frozen"/>
      <selection pane="topRight" activeCell="I1" sqref="I1"/>
      <selection pane="bottomLeft" activeCell="A15" sqref="A15"/>
      <selection pane="bottomRight" activeCell="N23" sqref="N23"/>
    </sheetView>
  </sheetViews>
  <sheetFormatPr defaultRowHeight="12.75"/>
  <cols>
    <col min="1" max="1" width="16.28515625" customWidth="1"/>
    <col min="2" max="2" width="8" style="4" customWidth="1"/>
    <col min="3" max="3" width="15.28515625" bestFit="1" customWidth="1"/>
    <col min="4" max="4" width="7.85546875" style="4" customWidth="1"/>
    <col min="5" max="5" width="15.140625" customWidth="1"/>
    <col min="6" max="6" width="11.85546875" customWidth="1"/>
    <col min="7" max="10" width="11.7109375" customWidth="1"/>
    <col min="11" max="11" width="12" customWidth="1"/>
    <col min="12" max="12" width="14.28515625" customWidth="1"/>
    <col min="13" max="13" width="10.7109375" customWidth="1"/>
    <col min="14" max="14" width="12" customWidth="1"/>
    <col min="15" max="15" width="15" customWidth="1"/>
    <col min="16" max="16" width="15.7109375" customWidth="1"/>
  </cols>
  <sheetData>
    <row r="1" spans="1:17" s="41" customFormat="1" ht="18.75">
      <c r="A1" s="128" t="s">
        <v>20</v>
      </c>
      <c r="B1" s="115" t="s">
        <v>19</v>
      </c>
      <c r="C1" s="116"/>
      <c r="D1" s="116"/>
      <c r="E1" s="117"/>
      <c r="F1" s="72"/>
      <c r="G1" s="73"/>
      <c r="H1" s="124"/>
      <c r="I1" s="124"/>
      <c r="J1" s="124"/>
      <c r="K1" s="124"/>
      <c r="L1" s="124"/>
      <c r="M1" s="124"/>
      <c r="N1" s="124"/>
      <c r="O1" s="126" t="s">
        <v>39</v>
      </c>
      <c r="P1" s="127"/>
      <c r="Q1" s="15"/>
    </row>
    <row r="2" spans="1:17" s="41" customFormat="1" ht="15">
      <c r="A2" s="129"/>
      <c r="B2" s="118"/>
      <c r="C2" s="119"/>
      <c r="D2" s="119"/>
      <c r="E2" s="120"/>
      <c r="F2" s="74"/>
      <c r="G2" s="75"/>
      <c r="H2" s="76"/>
      <c r="I2" s="77"/>
      <c r="J2" s="77"/>
      <c r="K2" s="77"/>
      <c r="L2" s="77"/>
      <c r="M2" s="77"/>
      <c r="N2" s="77"/>
      <c r="O2" s="78" t="s">
        <v>37</v>
      </c>
      <c r="P2" s="79" t="s">
        <v>38</v>
      </c>
      <c r="Q2" s="15"/>
    </row>
    <row r="3" spans="1:17" s="41" customFormat="1" ht="15.75" thickBot="1">
      <c r="A3" s="129"/>
      <c r="B3" s="118"/>
      <c r="C3" s="119"/>
      <c r="D3" s="119"/>
      <c r="E3" s="120"/>
      <c r="F3" s="80">
        <v>0</v>
      </c>
      <c r="G3" s="125" t="s">
        <v>35</v>
      </c>
      <c r="H3" s="125"/>
      <c r="I3" s="125"/>
      <c r="J3" s="125"/>
      <c r="K3" s="125"/>
      <c r="L3" s="125"/>
      <c r="M3" s="81"/>
      <c r="N3" s="82"/>
      <c r="O3" s="83">
        <v>0</v>
      </c>
      <c r="P3" s="84">
        <f>O4-1</f>
        <v>250000000</v>
      </c>
      <c r="Q3" s="15"/>
    </row>
    <row r="4" spans="1:17" s="41" customFormat="1" ht="15.75" thickBot="1">
      <c r="A4" s="129"/>
      <c r="B4" s="118"/>
      <c r="C4" s="119"/>
      <c r="D4" s="119"/>
      <c r="E4" s="120"/>
      <c r="F4" s="93">
        <v>0.1</v>
      </c>
      <c r="G4" s="125" t="s">
        <v>40</v>
      </c>
      <c r="H4" s="125"/>
      <c r="I4" s="125"/>
      <c r="J4" s="125"/>
      <c r="K4" s="125"/>
      <c r="L4" s="125"/>
      <c r="M4" s="81"/>
      <c r="N4" s="82"/>
      <c r="O4" s="92">
        <v>250000001</v>
      </c>
      <c r="P4" s="85">
        <f>O5-1</f>
        <v>450000000</v>
      </c>
      <c r="Q4" s="15"/>
    </row>
    <row r="5" spans="1:17" s="41" customFormat="1" ht="15.75" thickBot="1">
      <c r="A5" s="129"/>
      <c r="B5" s="118"/>
      <c r="C5" s="119"/>
      <c r="D5" s="119"/>
      <c r="E5" s="120"/>
      <c r="F5" s="93">
        <v>0.15</v>
      </c>
      <c r="G5" s="125" t="s">
        <v>40</v>
      </c>
      <c r="H5" s="125"/>
      <c r="I5" s="125"/>
      <c r="J5" s="125"/>
      <c r="K5" s="125"/>
      <c r="L5" s="125"/>
      <c r="M5" s="81"/>
      <c r="N5" s="82"/>
      <c r="O5" s="92">
        <v>450000001</v>
      </c>
      <c r="P5" s="85">
        <f>O6-1</f>
        <v>700000000</v>
      </c>
      <c r="Q5" s="15"/>
    </row>
    <row r="6" spans="1:17" s="41" customFormat="1" ht="15.75" thickBot="1">
      <c r="A6" s="129"/>
      <c r="B6" s="118"/>
      <c r="C6" s="119"/>
      <c r="D6" s="119"/>
      <c r="E6" s="120"/>
      <c r="F6" s="93">
        <v>0.2</v>
      </c>
      <c r="G6" s="125" t="s">
        <v>40</v>
      </c>
      <c r="H6" s="125"/>
      <c r="I6" s="125"/>
      <c r="J6" s="125"/>
      <c r="K6" s="125"/>
      <c r="L6" s="125"/>
      <c r="M6" s="81"/>
      <c r="N6" s="82"/>
      <c r="O6" s="92">
        <v>700000001</v>
      </c>
      <c r="P6" s="85">
        <f>O7-1</f>
        <v>1650000000</v>
      </c>
      <c r="Q6" s="15"/>
    </row>
    <row r="7" spans="1:17" s="41" customFormat="1" ht="15.75" thickBot="1">
      <c r="A7" s="129"/>
      <c r="B7" s="121"/>
      <c r="C7" s="122"/>
      <c r="D7" s="122"/>
      <c r="E7" s="123"/>
      <c r="F7" s="93">
        <v>0.2</v>
      </c>
      <c r="G7" s="125" t="s">
        <v>36</v>
      </c>
      <c r="H7" s="125"/>
      <c r="I7" s="125"/>
      <c r="J7" s="125"/>
      <c r="K7" s="125"/>
      <c r="L7" s="125"/>
      <c r="M7" s="81"/>
      <c r="N7" s="82"/>
      <c r="O7" s="92">
        <v>1650000001</v>
      </c>
      <c r="P7" s="86" t="s">
        <v>41</v>
      </c>
      <c r="Q7" s="15"/>
    </row>
    <row r="8" spans="1:17" s="41" customFormat="1" ht="15">
      <c r="A8" s="130"/>
      <c r="B8" s="132" t="s">
        <v>17</v>
      </c>
      <c r="C8" s="133"/>
      <c r="D8" s="133" t="s">
        <v>18</v>
      </c>
      <c r="E8" s="134"/>
      <c r="F8" s="135" t="s">
        <v>17</v>
      </c>
      <c r="G8" s="136"/>
      <c r="H8" s="136"/>
      <c r="I8" s="136"/>
      <c r="J8" s="136"/>
      <c r="K8" s="136"/>
      <c r="L8" s="136"/>
      <c r="M8" s="136"/>
      <c r="N8" s="133"/>
      <c r="O8" s="113" t="s">
        <v>18</v>
      </c>
      <c r="P8" s="114"/>
      <c r="Q8" s="15"/>
    </row>
    <row r="9" spans="1:17" s="41" customFormat="1" ht="26.25">
      <c r="A9" s="131"/>
      <c r="B9" s="87" t="s">
        <v>22</v>
      </c>
      <c r="C9" s="88" t="s">
        <v>21</v>
      </c>
      <c r="D9" s="88" t="s">
        <v>22</v>
      </c>
      <c r="E9" s="89" t="s">
        <v>21</v>
      </c>
      <c r="F9" s="90" t="s">
        <v>34</v>
      </c>
      <c r="G9" s="88">
        <f>+F3</f>
        <v>0</v>
      </c>
      <c r="H9" s="88">
        <f>+F4</f>
        <v>0.1</v>
      </c>
      <c r="I9" s="88">
        <f>+F5</f>
        <v>0.15</v>
      </c>
      <c r="J9" s="88">
        <f>+F6</f>
        <v>0.2</v>
      </c>
      <c r="K9" s="88">
        <f>+F7</f>
        <v>0.2</v>
      </c>
      <c r="L9" s="91" t="s">
        <v>4</v>
      </c>
      <c r="M9" s="91" t="s">
        <v>42</v>
      </c>
      <c r="N9" s="109" t="s">
        <v>47</v>
      </c>
      <c r="O9" s="88" t="s">
        <v>42</v>
      </c>
      <c r="P9" s="109" t="s">
        <v>47</v>
      </c>
      <c r="Q9" s="15"/>
    </row>
    <row r="10" spans="1:17" ht="15">
      <c r="A10" s="44">
        <v>50000000</v>
      </c>
      <c r="B10" s="7">
        <v>0.15</v>
      </c>
      <c r="C10" s="9">
        <f>+A10*B10</f>
        <v>7500000</v>
      </c>
      <c r="D10" s="10">
        <f>1-B10</f>
        <v>0.85</v>
      </c>
      <c r="E10" s="11">
        <f t="shared" ref="E10:E69" si="0">+D10*A10</f>
        <v>42500000</v>
      </c>
      <c r="F10" s="42">
        <f t="shared" ref="F10:F69" si="1">IF(A10&gt;$P$6,$F$7,IF(A10&gt;$P$5,$F$6,IF(A10&gt;$P$4,$F$5,IF(A10&gt;$P$3,$F$4,$F$3))))</f>
        <v>0</v>
      </c>
      <c r="G10" s="48">
        <v>0</v>
      </c>
      <c r="H10" s="48">
        <f t="shared" ref="H10:H69" si="2">IF(A10&gt;$P$3,IF(A10&gt;$P$4,($P$4-$P$3)*$F$4,(A10-$P$3)*$F$4),0)</f>
        <v>0</v>
      </c>
      <c r="I10" s="48">
        <f>IF($A10&gt;$P$4,IF($A10&gt;$P$5,($P$5-$P$4)*$F$5,($A10-$P$4)*$F$5),0)</f>
        <v>0</v>
      </c>
      <c r="J10" s="48">
        <f t="shared" ref="J10:J69" si="3">IF($A10&gt;$P$5,IF($A10&gt;$P$6,($P$6-$P$5)*$F$6,($A10-$P$5)*$F$6),0)</f>
        <v>0</v>
      </c>
      <c r="K10" s="48">
        <f t="shared" ref="K10:K69" si="4">IF($A10&gt;$P$6,($A10-$P$6)*$F$7,0)</f>
        <v>0</v>
      </c>
      <c r="L10" s="43">
        <f>SUM(G10:K10)</f>
        <v>0</v>
      </c>
      <c r="M10" s="10">
        <f>L10/A10</f>
        <v>0</v>
      </c>
      <c r="N10" s="9">
        <f t="shared" ref="N10:N69" si="5">+L10-C10</f>
        <v>-7500000</v>
      </c>
      <c r="O10" s="10">
        <f>1-M10</f>
        <v>1</v>
      </c>
      <c r="P10" s="11">
        <f>+(A10-L10)-E10</f>
        <v>7500000</v>
      </c>
      <c r="Q10" s="5"/>
    </row>
    <row r="11" spans="1:17" ht="15">
      <c r="A11" s="44">
        <f>+A10+50000000</f>
        <v>100000000</v>
      </c>
      <c r="B11" s="7">
        <v>0.15</v>
      </c>
      <c r="C11" s="9">
        <f t="shared" ref="C11:C69" si="6">+A11*B11</f>
        <v>15000000</v>
      </c>
      <c r="D11" s="10">
        <f t="shared" ref="D11:D69" si="7">1-B11</f>
        <v>0.85</v>
      </c>
      <c r="E11" s="11">
        <f t="shared" si="0"/>
        <v>85000000</v>
      </c>
      <c r="F11" s="42">
        <f t="shared" si="1"/>
        <v>0</v>
      </c>
      <c r="G11" s="48">
        <v>0</v>
      </c>
      <c r="H11" s="48">
        <f t="shared" si="2"/>
        <v>0</v>
      </c>
      <c r="I11" s="48">
        <f t="shared" ref="I11:I69" si="8">IF(A11&gt;$P$4,IF(A11&gt;$P$5,($P$5-$P$4)*$F$5,(A11-$P$4)*$F$5),0)</f>
        <v>0</v>
      </c>
      <c r="J11" s="48">
        <f t="shared" si="3"/>
        <v>0</v>
      </c>
      <c r="K11" s="48">
        <f t="shared" si="4"/>
        <v>0</v>
      </c>
      <c r="L11" s="43">
        <f t="shared" ref="L11:L49" si="9">SUM(G11:K11)</f>
        <v>0</v>
      </c>
      <c r="M11" s="10">
        <f t="shared" ref="M11:M69" si="10">L11/A11</f>
        <v>0</v>
      </c>
      <c r="N11" s="9">
        <f t="shared" si="5"/>
        <v>-15000000</v>
      </c>
      <c r="O11" s="10">
        <f t="shared" ref="O11:O69" si="11">1-M11</f>
        <v>1</v>
      </c>
      <c r="P11" s="11">
        <f t="shared" ref="P11:P69" si="12">+(A11-L11)-E11</f>
        <v>15000000</v>
      </c>
      <c r="Q11" s="5"/>
    </row>
    <row r="12" spans="1:17" ht="15">
      <c r="A12" s="44">
        <f t="shared" ref="A12:A17" si="13">+A11+50000000</f>
        <v>150000000</v>
      </c>
      <c r="B12" s="7">
        <v>0.15</v>
      </c>
      <c r="C12" s="9">
        <f t="shared" si="6"/>
        <v>22500000</v>
      </c>
      <c r="D12" s="10">
        <f t="shared" si="7"/>
        <v>0.85</v>
      </c>
      <c r="E12" s="11">
        <f t="shared" si="0"/>
        <v>127500000</v>
      </c>
      <c r="F12" s="42">
        <f t="shared" si="1"/>
        <v>0</v>
      </c>
      <c r="G12" s="48">
        <v>0</v>
      </c>
      <c r="H12" s="48">
        <f t="shared" si="2"/>
        <v>0</v>
      </c>
      <c r="I12" s="48">
        <f t="shared" si="8"/>
        <v>0</v>
      </c>
      <c r="J12" s="48">
        <f t="shared" si="3"/>
        <v>0</v>
      </c>
      <c r="K12" s="48">
        <f t="shared" si="4"/>
        <v>0</v>
      </c>
      <c r="L12" s="43">
        <f t="shared" si="9"/>
        <v>0</v>
      </c>
      <c r="M12" s="10">
        <f t="shared" si="10"/>
        <v>0</v>
      </c>
      <c r="N12" s="9">
        <f t="shared" si="5"/>
        <v>-22500000</v>
      </c>
      <c r="O12" s="10">
        <f t="shared" si="11"/>
        <v>1</v>
      </c>
      <c r="P12" s="11">
        <f t="shared" si="12"/>
        <v>22500000</v>
      </c>
      <c r="Q12" s="5"/>
    </row>
    <row r="13" spans="1:17" ht="15">
      <c r="A13" s="51">
        <f t="shared" si="13"/>
        <v>200000000</v>
      </c>
      <c r="B13" s="52">
        <v>0.15</v>
      </c>
      <c r="C13" s="53">
        <f t="shared" si="6"/>
        <v>30000000</v>
      </c>
      <c r="D13" s="54">
        <f t="shared" si="7"/>
        <v>0.85</v>
      </c>
      <c r="E13" s="55">
        <f t="shared" si="0"/>
        <v>170000000</v>
      </c>
      <c r="F13" s="56">
        <f t="shared" si="1"/>
        <v>0</v>
      </c>
      <c r="G13" s="57">
        <v>0</v>
      </c>
      <c r="H13" s="57">
        <f t="shared" si="2"/>
        <v>0</v>
      </c>
      <c r="I13" s="57">
        <f t="shared" si="8"/>
        <v>0</v>
      </c>
      <c r="J13" s="57">
        <f t="shared" si="3"/>
        <v>0</v>
      </c>
      <c r="K13" s="57">
        <f t="shared" si="4"/>
        <v>0</v>
      </c>
      <c r="L13" s="57">
        <f t="shared" si="9"/>
        <v>0</v>
      </c>
      <c r="M13" s="54">
        <f t="shared" si="10"/>
        <v>0</v>
      </c>
      <c r="N13" s="53">
        <f t="shared" si="5"/>
        <v>-30000000</v>
      </c>
      <c r="O13" s="54">
        <f t="shared" si="11"/>
        <v>1</v>
      </c>
      <c r="P13" s="55">
        <f t="shared" si="12"/>
        <v>30000000</v>
      </c>
      <c r="Q13" s="5"/>
    </row>
    <row r="14" spans="1:17" ht="15">
      <c r="A14" s="51">
        <f t="shared" si="13"/>
        <v>250000000</v>
      </c>
      <c r="B14" s="52">
        <v>0.15</v>
      </c>
      <c r="C14" s="53">
        <f t="shared" si="6"/>
        <v>37500000</v>
      </c>
      <c r="D14" s="54">
        <f t="shared" si="7"/>
        <v>0.85</v>
      </c>
      <c r="E14" s="55">
        <f t="shared" si="0"/>
        <v>212500000</v>
      </c>
      <c r="F14" s="56">
        <f t="shared" si="1"/>
        <v>0</v>
      </c>
      <c r="G14" s="57">
        <v>0</v>
      </c>
      <c r="H14" s="57">
        <f t="shared" si="2"/>
        <v>0</v>
      </c>
      <c r="I14" s="57">
        <f t="shared" si="8"/>
        <v>0</v>
      </c>
      <c r="J14" s="57">
        <f t="shared" si="3"/>
        <v>0</v>
      </c>
      <c r="K14" s="57">
        <f t="shared" si="4"/>
        <v>0</v>
      </c>
      <c r="L14" s="57">
        <f t="shared" si="9"/>
        <v>0</v>
      </c>
      <c r="M14" s="54">
        <f t="shared" si="10"/>
        <v>0</v>
      </c>
      <c r="N14" s="53">
        <f t="shared" si="5"/>
        <v>-37500000</v>
      </c>
      <c r="O14" s="54">
        <f t="shared" si="11"/>
        <v>1</v>
      </c>
      <c r="P14" s="55">
        <f t="shared" si="12"/>
        <v>37500000</v>
      </c>
      <c r="Q14" s="5"/>
    </row>
    <row r="15" spans="1:17" ht="15">
      <c r="A15" s="44">
        <f t="shared" si="13"/>
        <v>300000000</v>
      </c>
      <c r="B15" s="7">
        <v>0.15</v>
      </c>
      <c r="C15" s="9">
        <f t="shared" si="6"/>
        <v>45000000</v>
      </c>
      <c r="D15" s="10">
        <f t="shared" si="7"/>
        <v>0.85</v>
      </c>
      <c r="E15" s="11">
        <f t="shared" si="0"/>
        <v>255000000</v>
      </c>
      <c r="F15" s="42">
        <f t="shared" si="1"/>
        <v>0.1</v>
      </c>
      <c r="G15" s="48">
        <v>0</v>
      </c>
      <c r="H15" s="48">
        <f t="shared" si="2"/>
        <v>5000000</v>
      </c>
      <c r="I15" s="48">
        <f t="shared" si="8"/>
        <v>0</v>
      </c>
      <c r="J15" s="48">
        <f t="shared" si="3"/>
        <v>0</v>
      </c>
      <c r="K15" s="48">
        <f t="shared" si="4"/>
        <v>0</v>
      </c>
      <c r="L15" s="43">
        <f t="shared" si="9"/>
        <v>5000000</v>
      </c>
      <c r="M15" s="10">
        <f t="shared" si="10"/>
        <v>1.6666666666666666E-2</v>
      </c>
      <c r="N15" s="9">
        <f t="shared" si="5"/>
        <v>-40000000</v>
      </c>
      <c r="O15" s="10">
        <f t="shared" si="11"/>
        <v>0.98333333333333328</v>
      </c>
      <c r="P15" s="11">
        <f t="shared" si="12"/>
        <v>40000000</v>
      </c>
      <c r="Q15" s="5"/>
    </row>
    <row r="16" spans="1:17" ht="15">
      <c r="A16" s="44">
        <f t="shared" si="13"/>
        <v>350000000</v>
      </c>
      <c r="B16" s="7">
        <v>0.15</v>
      </c>
      <c r="C16" s="9">
        <f t="shared" si="6"/>
        <v>52500000</v>
      </c>
      <c r="D16" s="10">
        <f t="shared" si="7"/>
        <v>0.85</v>
      </c>
      <c r="E16" s="11">
        <f t="shared" si="0"/>
        <v>297500000</v>
      </c>
      <c r="F16" s="42">
        <f t="shared" si="1"/>
        <v>0.1</v>
      </c>
      <c r="G16" s="48">
        <v>0</v>
      </c>
      <c r="H16" s="48">
        <f t="shared" si="2"/>
        <v>10000000</v>
      </c>
      <c r="I16" s="48">
        <f t="shared" si="8"/>
        <v>0</v>
      </c>
      <c r="J16" s="48">
        <f t="shared" si="3"/>
        <v>0</v>
      </c>
      <c r="K16" s="48">
        <f t="shared" si="4"/>
        <v>0</v>
      </c>
      <c r="L16" s="43">
        <f t="shared" si="9"/>
        <v>10000000</v>
      </c>
      <c r="M16" s="10">
        <f t="shared" si="10"/>
        <v>2.8571428571428571E-2</v>
      </c>
      <c r="N16" s="9">
        <f t="shared" si="5"/>
        <v>-42500000</v>
      </c>
      <c r="O16" s="10">
        <f t="shared" si="11"/>
        <v>0.97142857142857142</v>
      </c>
      <c r="P16" s="11">
        <f t="shared" si="12"/>
        <v>42500000</v>
      </c>
      <c r="Q16" s="5"/>
    </row>
    <row r="17" spans="1:17" ht="15">
      <c r="A17" s="44">
        <f t="shared" si="13"/>
        <v>400000000</v>
      </c>
      <c r="B17" s="7">
        <v>0.15</v>
      </c>
      <c r="C17" s="9">
        <f t="shared" si="6"/>
        <v>60000000</v>
      </c>
      <c r="D17" s="10">
        <f t="shared" si="7"/>
        <v>0.85</v>
      </c>
      <c r="E17" s="11">
        <f t="shared" si="0"/>
        <v>340000000</v>
      </c>
      <c r="F17" s="42">
        <f t="shared" si="1"/>
        <v>0.1</v>
      </c>
      <c r="G17" s="48">
        <v>0</v>
      </c>
      <c r="H17" s="48">
        <f t="shared" si="2"/>
        <v>15000000</v>
      </c>
      <c r="I17" s="48">
        <f t="shared" si="8"/>
        <v>0</v>
      </c>
      <c r="J17" s="48">
        <f t="shared" si="3"/>
        <v>0</v>
      </c>
      <c r="K17" s="48">
        <f t="shared" si="4"/>
        <v>0</v>
      </c>
      <c r="L17" s="43">
        <f t="shared" si="9"/>
        <v>15000000</v>
      </c>
      <c r="M17" s="10">
        <f t="shared" si="10"/>
        <v>3.7499999999999999E-2</v>
      </c>
      <c r="N17" s="9">
        <f t="shared" si="5"/>
        <v>-45000000</v>
      </c>
      <c r="O17" s="10">
        <f t="shared" si="11"/>
        <v>0.96250000000000002</v>
      </c>
      <c r="P17" s="11">
        <f t="shared" si="12"/>
        <v>45000000</v>
      </c>
      <c r="Q17" s="5"/>
    </row>
    <row r="18" spans="1:17" ht="15">
      <c r="A18" s="44">
        <f>+A17+50000000</f>
        <v>450000000</v>
      </c>
      <c r="B18" s="7">
        <v>0.15</v>
      </c>
      <c r="C18" s="9">
        <f t="shared" si="6"/>
        <v>67500000</v>
      </c>
      <c r="D18" s="10">
        <f t="shared" si="7"/>
        <v>0.85</v>
      </c>
      <c r="E18" s="11">
        <f t="shared" si="0"/>
        <v>382500000</v>
      </c>
      <c r="F18" s="42">
        <f t="shared" si="1"/>
        <v>0.1</v>
      </c>
      <c r="G18" s="48"/>
      <c r="H18" s="48">
        <f t="shared" si="2"/>
        <v>20000000</v>
      </c>
      <c r="I18" s="48">
        <f t="shared" si="8"/>
        <v>0</v>
      </c>
      <c r="J18" s="48">
        <f t="shared" si="3"/>
        <v>0</v>
      </c>
      <c r="K18" s="48">
        <f t="shared" si="4"/>
        <v>0</v>
      </c>
      <c r="L18" s="43">
        <f t="shared" si="9"/>
        <v>20000000</v>
      </c>
      <c r="M18" s="10">
        <f t="shared" si="10"/>
        <v>4.4444444444444446E-2</v>
      </c>
      <c r="N18" s="9">
        <f t="shared" si="5"/>
        <v>-47500000</v>
      </c>
      <c r="O18" s="10">
        <f t="shared" si="11"/>
        <v>0.9555555555555556</v>
      </c>
      <c r="P18" s="11">
        <f t="shared" si="12"/>
        <v>47500000</v>
      </c>
      <c r="Q18" s="5"/>
    </row>
    <row r="19" spans="1:17" ht="15">
      <c r="A19" s="44">
        <f t="shared" ref="A19:A48" si="14">+A18+50000000</f>
        <v>500000000</v>
      </c>
      <c r="B19" s="7">
        <v>0.15</v>
      </c>
      <c r="C19" s="9">
        <f t="shared" si="6"/>
        <v>75000000</v>
      </c>
      <c r="D19" s="10">
        <f t="shared" si="7"/>
        <v>0.85</v>
      </c>
      <c r="E19" s="11">
        <f t="shared" si="0"/>
        <v>425000000</v>
      </c>
      <c r="F19" s="42">
        <f t="shared" si="1"/>
        <v>0.15</v>
      </c>
      <c r="G19" s="48">
        <v>0</v>
      </c>
      <c r="H19" s="48">
        <f t="shared" si="2"/>
        <v>20000000</v>
      </c>
      <c r="I19" s="48">
        <f t="shared" si="8"/>
        <v>7500000</v>
      </c>
      <c r="J19" s="48">
        <f t="shared" si="3"/>
        <v>0</v>
      </c>
      <c r="K19" s="48">
        <f t="shared" si="4"/>
        <v>0</v>
      </c>
      <c r="L19" s="43">
        <f t="shared" si="9"/>
        <v>27500000</v>
      </c>
      <c r="M19" s="10">
        <f t="shared" si="10"/>
        <v>5.5E-2</v>
      </c>
      <c r="N19" s="9">
        <f t="shared" si="5"/>
        <v>-47500000</v>
      </c>
      <c r="O19" s="10">
        <f t="shared" si="11"/>
        <v>0.94499999999999995</v>
      </c>
      <c r="P19" s="11">
        <f t="shared" si="12"/>
        <v>47500000</v>
      </c>
      <c r="Q19" s="5"/>
    </row>
    <row r="20" spans="1:17" ht="15">
      <c r="A20" s="44">
        <f t="shared" si="14"/>
        <v>550000000</v>
      </c>
      <c r="B20" s="7">
        <v>0.15</v>
      </c>
      <c r="C20" s="9">
        <f t="shared" si="6"/>
        <v>82500000</v>
      </c>
      <c r="D20" s="10">
        <f t="shared" si="7"/>
        <v>0.85</v>
      </c>
      <c r="E20" s="11">
        <f t="shared" si="0"/>
        <v>467500000</v>
      </c>
      <c r="F20" s="42">
        <f t="shared" si="1"/>
        <v>0.15</v>
      </c>
      <c r="G20" s="48">
        <v>0</v>
      </c>
      <c r="H20" s="48">
        <f t="shared" si="2"/>
        <v>20000000</v>
      </c>
      <c r="I20" s="48">
        <f t="shared" si="8"/>
        <v>15000000</v>
      </c>
      <c r="J20" s="48">
        <f t="shared" si="3"/>
        <v>0</v>
      </c>
      <c r="K20" s="48">
        <f t="shared" si="4"/>
        <v>0</v>
      </c>
      <c r="L20" s="43">
        <f t="shared" si="9"/>
        <v>35000000</v>
      </c>
      <c r="M20" s="10">
        <f t="shared" si="10"/>
        <v>6.363636363636363E-2</v>
      </c>
      <c r="N20" s="9">
        <f t="shared" si="5"/>
        <v>-47500000</v>
      </c>
      <c r="O20" s="10">
        <f t="shared" si="11"/>
        <v>0.9363636363636364</v>
      </c>
      <c r="P20" s="11">
        <f t="shared" si="12"/>
        <v>47500000</v>
      </c>
      <c r="Q20" s="5"/>
    </row>
    <row r="21" spans="1:17" ht="15">
      <c r="A21" s="44">
        <f t="shared" si="14"/>
        <v>600000000</v>
      </c>
      <c r="B21" s="7">
        <v>0.15</v>
      </c>
      <c r="C21" s="9">
        <f t="shared" si="6"/>
        <v>90000000</v>
      </c>
      <c r="D21" s="10">
        <f t="shared" si="7"/>
        <v>0.85</v>
      </c>
      <c r="E21" s="11">
        <f t="shared" si="0"/>
        <v>510000000</v>
      </c>
      <c r="F21" s="42">
        <f t="shared" si="1"/>
        <v>0.15</v>
      </c>
      <c r="G21" s="48">
        <v>0</v>
      </c>
      <c r="H21" s="48">
        <f t="shared" si="2"/>
        <v>20000000</v>
      </c>
      <c r="I21" s="48">
        <f t="shared" si="8"/>
        <v>22500000</v>
      </c>
      <c r="J21" s="48">
        <f t="shared" si="3"/>
        <v>0</v>
      </c>
      <c r="K21" s="48">
        <f t="shared" si="4"/>
        <v>0</v>
      </c>
      <c r="L21" s="43">
        <f t="shared" si="9"/>
        <v>42500000</v>
      </c>
      <c r="M21" s="10">
        <f t="shared" si="10"/>
        <v>7.0833333333333331E-2</v>
      </c>
      <c r="N21" s="9">
        <f t="shared" si="5"/>
        <v>-47500000</v>
      </c>
      <c r="O21" s="10">
        <f t="shared" si="11"/>
        <v>0.9291666666666667</v>
      </c>
      <c r="P21" s="11">
        <f t="shared" si="12"/>
        <v>47500000</v>
      </c>
      <c r="Q21" s="5"/>
    </row>
    <row r="22" spans="1:17" ht="15">
      <c r="A22" s="44">
        <f t="shared" si="14"/>
        <v>650000000</v>
      </c>
      <c r="B22" s="7">
        <v>0.15</v>
      </c>
      <c r="C22" s="9">
        <f t="shared" si="6"/>
        <v>97500000</v>
      </c>
      <c r="D22" s="10">
        <f t="shared" si="7"/>
        <v>0.85</v>
      </c>
      <c r="E22" s="11">
        <f t="shared" si="0"/>
        <v>552500000</v>
      </c>
      <c r="F22" s="42">
        <f t="shared" si="1"/>
        <v>0.15</v>
      </c>
      <c r="G22" s="48">
        <v>0</v>
      </c>
      <c r="H22" s="48">
        <f t="shared" si="2"/>
        <v>20000000</v>
      </c>
      <c r="I22" s="48">
        <f t="shared" si="8"/>
        <v>30000000</v>
      </c>
      <c r="J22" s="48">
        <f t="shared" si="3"/>
        <v>0</v>
      </c>
      <c r="K22" s="48">
        <f t="shared" si="4"/>
        <v>0</v>
      </c>
      <c r="L22" s="43">
        <f t="shared" si="9"/>
        <v>50000000</v>
      </c>
      <c r="M22" s="10">
        <f t="shared" si="10"/>
        <v>7.6923076923076927E-2</v>
      </c>
      <c r="N22" s="9">
        <f t="shared" si="5"/>
        <v>-47500000</v>
      </c>
      <c r="O22" s="10">
        <f t="shared" si="11"/>
        <v>0.92307692307692313</v>
      </c>
      <c r="P22" s="11">
        <f t="shared" si="12"/>
        <v>47500000</v>
      </c>
      <c r="Q22" s="5"/>
    </row>
    <row r="23" spans="1:17" ht="15">
      <c r="A23" s="58">
        <f t="shared" si="14"/>
        <v>700000000</v>
      </c>
      <c r="B23" s="59">
        <v>0.15</v>
      </c>
      <c r="C23" s="60">
        <f t="shared" si="6"/>
        <v>105000000</v>
      </c>
      <c r="D23" s="61">
        <f t="shared" si="7"/>
        <v>0.85</v>
      </c>
      <c r="E23" s="62">
        <f t="shared" si="0"/>
        <v>595000000</v>
      </c>
      <c r="F23" s="63">
        <f t="shared" si="1"/>
        <v>0.15</v>
      </c>
      <c r="G23" s="64">
        <v>0</v>
      </c>
      <c r="H23" s="64">
        <f t="shared" si="2"/>
        <v>20000000</v>
      </c>
      <c r="I23" s="64">
        <f t="shared" si="8"/>
        <v>37500000</v>
      </c>
      <c r="J23" s="64">
        <f t="shared" si="3"/>
        <v>0</v>
      </c>
      <c r="K23" s="64">
        <f t="shared" si="4"/>
        <v>0</v>
      </c>
      <c r="L23" s="64">
        <f t="shared" si="9"/>
        <v>57500000</v>
      </c>
      <c r="M23" s="61">
        <f t="shared" si="10"/>
        <v>8.2142857142857142E-2</v>
      </c>
      <c r="N23" s="60">
        <f t="shared" si="5"/>
        <v>-47500000</v>
      </c>
      <c r="O23" s="61">
        <f t="shared" si="11"/>
        <v>0.91785714285714282</v>
      </c>
      <c r="P23" s="62">
        <f t="shared" si="12"/>
        <v>47500000</v>
      </c>
      <c r="Q23" s="5"/>
    </row>
    <row r="24" spans="1:17" ht="15">
      <c r="A24" s="58">
        <f t="shared" si="14"/>
        <v>750000000</v>
      </c>
      <c r="B24" s="59">
        <v>0.15</v>
      </c>
      <c r="C24" s="60">
        <f t="shared" si="6"/>
        <v>112500000</v>
      </c>
      <c r="D24" s="61">
        <f t="shared" si="7"/>
        <v>0.85</v>
      </c>
      <c r="E24" s="62">
        <f t="shared" si="0"/>
        <v>637500000</v>
      </c>
      <c r="F24" s="63">
        <f t="shared" si="1"/>
        <v>0.2</v>
      </c>
      <c r="G24" s="64">
        <v>0</v>
      </c>
      <c r="H24" s="64">
        <f t="shared" si="2"/>
        <v>20000000</v>
      </c>
      <c r="I24" s="64">
        <f t="shared" si="8"/>
        <v>37500000</v>
      </c>
      <c r="J24" s="64">
        <f t="shared" si="3"/>
        <v>10000000</v>
      </c>
      <c r="K24" s="64">
        <f t="shared" si="4"/>
        <v>0</v>
      </c>
      <c r="L24" s="64">
        <f t="shared" si="9"/>
        <v>67500000</v>
      </c>
      <c r="M24" s="61">
        <f t="shared" si="10"/>
        <v>0.09</v>
      </c>
      <c r="N24" s="60">
        <f t="shared" si="5"/>
        <v>-45000000</v>
      </c>
      <c r="O24" s="61">
        <f t="shared" si="11"/>
        <v>0.91</v>
      </c>
      <c r="P24" s="62">
        <f t="shared" si="12"/>
        <v>45000000</v>
      </c>
      <c r="Q24" s="5"/>
    </row>
    <row r="25" spans="1:17" ht="15">
      <c r="A25" s="44">
        <f t="shared" si="14"/>
        <v>800000000</v>
      </c>
      <c r="B25" s="7">
        <v>0.15</v>
      </c>
      <c r="C25" s="9">
        <f t="shared" si="6"/>
        <v>120000000</v>
      </c>
      <c r="D25" s="10">
        <f t="shared" si="7"/>
        <v>0.85</v>
      </c>
      <c r="E25" s="11">
        <f t="shared" si="0"/>
        <v>680000000</v>
      </c>
      <c r="F25" s="42">
        <f t="shared" si="1"/>
        <v>0.2</v>
      </c>
      <c r="G25" s="48">
        <v>0</v>
      </c>
      <c r="H25" s="48">
        <f t="shared" si="2"/>
        <v>20000000</v>
      </c>
      <c r="I25" s="48">
        <f t="shared" si="8"/>
        <v>37500000</v>
      </c>
      <c r="J25" s="48">
        <f t="shared" si="3"/>
        <v>20000000</v>
      </c>
      <c r="K25" s="48">
        <f t="shared" si="4"/>
        <v>0</v>
      </c>
      <c r="L25" s="43">
        <f t="shared" si="9"/>
        <v>77500000</v>
      </c>
      <c r="M25" s="10">
        <f t="shared" si="10"/>
        <v>9.6875000000000003E-2</v>
      </c>
      <c r="N25" s="9">
        <f t="shared" si="5"/>
        <v>-42500000</v>
      </c>
      <c r="O25" s="10">
        <f t="shared" si="11"/>
        <v>0.90312499999999996</v>
      </c>
      <c r="P25" s="11">
        <f t="shared" si="12"/>
        <v>42500000</v>
      </c>
      <c r="Q25" s="5"/>
    </row>
    <row r="26" spans="1:17" ht="15">
      <c r="A26" s="44">
        <f t="shared" si="14"/>
        <v>850000000</v>
      </c>
      <c r="B26" s="7">
        <v>0.15</v>
      </c>
      <c r="C26" s="9">
        <f t="shared" si="6"/>
        <v>127500000</v>
      </c>
      <c r="D26" s="10">
        <f t="shared" si="7"/>
        <v>0.85</v>
      </c>
      <c r="E26" s="11">
        <f t="shared" si="0"/>
        <v>722500000</v>
      </c>
      <c r="F26" s="42">
        <f t="shared" si="1"/>
        <v>0.2</v>
      </c>
      <c r="G26" s="48">
        <v>0</v>
      </c>
      <c r="H26" s="48">
        <f t="shared" si="2"/>
        <v>20000000</v>
      </c>
      <c r="I26" s="48">
        <f t="shared" si="8"/>
        <v>37500000</v>
      </c>
      <c r="J26" s="48">
        <f t="shared" si="3"/>
        <v>30000000</v>
      </c>
      <c r="K26" s="48">
        <f t="shared" si="4"/>
        <v>0</v>
      </c>
      <c r="L26" s="43">
        <f t="shared" si="9"/>
        <v>87500000</v>
      </c>
      <c r="M26" s="10">
        <f t="shared" si="10"/>
        <v>0.10294117647058823</v>
      </c>
      <c r="N26" s="9">
        <f t="shared" si="5"/>
        <v>-40000000</v>
      </c>
      <c r="O26" s="10">
        <f t="shared" si="11"/>
        <v>0.8970588235294118</v>
      </c>
      <c r="P26" s="11">
        <f t="shared" si="12"/>
        <v>40000000</v>
      </c>
      <c r="Q26" s="5"/>
    </row>
    <row r="27" spans="1:17" ht="15">
      <c r="A27" s="44">
        <f t="shared" si="14"/>
        <v>900000000</v>
      </c>
      <c r="B27" s="7">
        <v>0.15</v>
      </c>
      <c r="C27" s="9">
        <f t="shared" si="6"/>
        <v>135000000</v>
      </c>
      <c r="D27" s="10">
        <f t="shared" si="7"/>
        <v>0.85</v>
      </c>
      <c r="E27" s="11">
        <f t="shared" si="0"/>
        <v>765000000</v>
      </c>
      <c r="F27" s="42">
        <f t="shared" si="1"/>
        <v>0.2</v>
      </c>
      <c r="G27" s="48">
        <v>0</v>
      </c>
      <c r="H27" s="48">
        <f t="shared" si="2"/>
        <v>20000000</v>
      </c>
      <c r="I27" s="48">
        <f t="shared" si="8"/>
        <v>37500000</v>
      </c>
      <c r="J27" s="48">
        <f t="shared" si="3"/>
        <v>40000000</v>
      </c>
      <c r="K27" s="48">
        <f t="shared" si="4"/>
        <v>0</v>
      </c>
      <c r="L27" s="43">
        <f t="shared" si="9"/>
        <v>97500000</v>
      </c>
      <c r="M27" s="10">
        <f t="shared" si="10"/>
        <v>0.10833333333333334</v>
      </c>
      <c r="N27" s="9">
        <f t="shared" si="5"/>
        <v>-37500000</v>
      </c>
      <c r="O27" s="10">
        <f t="shared" si="11"/>
        <v>0.89166666666666661</v>
      </c>
      <c r="P27" s="11">
        <f t="shared" si="12"/>
        <v>37500000</v>
      </c>
      <c r="Q27" s="5"/>
    </row>
    <row r="28" spans="1:17" ht="15">
      <c r="A28" s="44">
        <f t="shared" si="14"/>
        <v>950000000</v>
      </c>
      <c r="B28" s="7">
        <v>0.15</v>
      </c>
      <c r="C28" s="9">
        <f t="shared" si="6"/>
        <v>142500000</v>
      </c>
      <c r="D28" s="10">
        <f t="shared" si="7"/>
        <v>0.85</v>
      </c>
      <c r="E28" s="11">
        <f t="shared" si="0"/>
        <v>807500000</v>
      </c>
      <c r="F28" s="42">
        <f t="shared" si="1"/>
        <v>0.2</v>
      </c>
      <c r="G28" s="48">
        <v>0</v>
      </c>
      <c r="H28" s="48">
        <f t="shared" si="2"/>
        <v>20000000</v>
      </c>
      <c r="I28" s="48">
        <f t="shared" si="8"/>
        <v>37500000</v>
      </c>
      <c r="J28" s="48">
        <f t="shared" si="3"/>
        <v>50000000</v>
      </c>
      <c r="K28" s="48">
        <f t="shared" si="4"/>
        <v>0</v>
      </c>
      <c r="L28" s="43">
        <f t="shared" si="9"/>
        <v>107500000</v>
      </c>
      <c r="M28" s="10">
        <f t="shared" si="10"/>
        <v>0.11315789473684211</v>
      </c>
      <c r="N28" s="9">
        <f t="shared" si="5"/>
        <v>-35000000</v>
      </c>
      <c r="O28" s="10">
        <f t="shared" si="11"/>
        <v>0.88684210526315788</v>
      </c>
      <c r="P28" s="11">
        <f t="shared" si="12"/>
        <v>35000000</v>
      </c>
      <c r="Q28" s="5"/>
    </row>
    <row r="29" spans="1:17" ht="15">
      <c r="A29" s="44">
        <f t="shared" si="14"/>
        <v>1000000000</v>
      </c>
      <c r="B29" s="7">
        <v>0.15</v>
      </c>
      <c r="C29" s="9">
        <f t="shared" si="6"/>
        <v>150000000</v>
      </c>
      <c r="D29" s="10">
        <f t="shared" si="7"/>
        <v>0.85</v>
      </c>
      <c r="E29" s="11">
        <f t="shared" si="0"/>
        <v>850000000</v>
      </c>
      <c r="F29" s="42">
        <f t="shared" si="1"/>
        <v>0.2</v>
      </c>
      <c r="G29" s="48">
        <v>0</v>
      </c>
      <c r="H29" s="48">
        <f t="shared" si="2"/>
        <v>20000000</v>
      </c>
      <c r="I29" s="48">
        <f t="shared" si="8"/>
        <v>37500000</v>
      </c>
      <c r="J29" s="48">
        <f t="shared" si="3"/>
        <v>60000000</v>
      </c>
      <c r="K29" s="48">
        <f t="shared" si="4"/>
        <v>0</v>
      </c>
      <c r="L29" s="43">
        <f t="shared" si="9"/>
        <v>117500000</v>
      </c>
      <c r="M29" s="10">
        <f t="shared" si="10"/>
        <v>0.11749999999999999</v>
      </c>
      <c r="N29" s="9">
        <f t="shared" si="5"/>
        <v>-32500000</v>
      </c>
      <c r="O29" s="10">
        <f t="shared" si="11"/>
        <v>0.88250000000000006</v>
      </c>
      <c r="P29" s="11">
        <f t="shared" si="12"/>
        <v>32500000</v>
      </c>
      <c r="Q29" s="5"/>
    </row>
    <row r="30" spans="1:17" ht="15">
      <c r="A30" s="65">
        <f t="shared" si="14"/>
        <v>1050000000</v>
      </c>
      <c r="B30" s="66">
        <v>0.15</v>
      </c>
      <c r="C30" s="67">
        <f t="shared" si="6"/>
        <v>157500000</v>
      </c>
      <c r="D30" s="68">
        <f t="shared" si="7"/>
        <v>0.85</v>
      </c>
      <c r="E30" s="69">
        <f t="shared" si="0"/>
        <v>892500000</v>
      </c>
      <c r="F30" s="70">
        <f t="shared" si="1"/>
        <v>0.2</v>
      </c>
      <c r="G30" s="71">
        <v>0</v>
      </c>
      <c r="H30" s="71">
        <f t="shared" si="2"/>
        <v>20000000</v>
      </c>
      <c r="I30" s="71">
        <f t="shared" si="8"/>
        <v>37500000</v>
      </c>
      <c r="J30" s="71">
        <f t="shared" si="3"/>
        <v>70000000</v>
      </c>
      <c r="K30" s="71">
        <f t="shared" si="4"/>
        <v>0</v>
      </c>
      <c r="L30" s="71">
        <f t="shared" si="9"/>
        <v>127500000</v>
      </c>
      <c r="M30" s="68">
        <f t="shared" si="10"/>
        <v>0.12142857142857143</v>
      </c>
      <c r="N30" s="67">
        <f t="shared" si="5"/>
        <v>-30000000</v>
      </c>
      <c r="O30" s="68">
        <f t="shared" si="11"/>
        <v>0.87857142857142856</v>
      </c>
      <c r="P30" s="69">
        <f t="shared" si="12"/>
        <v>30000000</v>
      </c>
      <c r="Q30" s="5"/>
    </row>
    <row r="31" spans="1:17" ht="15">
      <c r="A31" s="65">
        <f t="shared" si="14"/>
        <v>1100000000</v>
      </c>
      <c r="B31" s="66">
        <v>0.15</v>
      </c>
      <c r="C31" s="67">
        <f t="shared" si="6"/>
        <v>165000000</v>
      </c>
      <c r="D31" s="68">
        <f t="shared" si="7"/>
        <v>0.85</v>
      </c>
      <c r="E31" s="69">
        <f t="shared" si="0"/>
        <v>935000000</v>
      </c>
      <c r="F31" s="70">
        <f t="shared" si="1"/>
        <v>0.2</v>
      </c>
      <c r="G31" s="71">
        <v>0</v>
      </c>
      <c r="H31" s="71">
        <f t="shared" si="2"/>
        <v>20000000</v>
      </c>
      <c r="I31" s="71">
        <f t="shared" si="8"/>
        <v>37500000</v>
      </c>
      <c r="J31" s="71">
        <f t="shared" si="3"/>
        <v>80000000</v>
      </c>
      <c r="K31" s="71">
        <f t="shared" si="4"/>
        <v>0</v>
      </c>
      <c r="L31" s="71">
        <f t="shared" si="9"/>
        <v>137500000</v>
      </c>
      <c r="M31" s="68">
        <f t="shared" si="10"/>
        <v>0.125</v>
      </c>
      <c r="N31" s="67">
        <f t="shared" si="5"/>
        <v>-27500000</v>
      </c>
      <c r="O31" s="68">
        <f t="shared" si="11"/>
        <v>0.875</v>
      </c>
      <c r="P31" s="69">
        <f t="shared" si="12"/>
        <v>27500000</v>
      </c>
      <c r="Q31" s="5"/>
    </row>
    <row r="32" spans="1:17" ht="15">
      <c r="A32" s="44">
        <f t="shared" si="14"/>
        <v>1150000000</v>
      </c>
      <c r="B32" s="7">
        <v>0.15</v>
      </c>
      <c r="C32" s="9">
        <f t="shared" si="6"/>
        <v>172500000</v>
      </c>
      <c r="D32" s="10">
        <f t="shared" si="7"/>
        <v>0.85</v>
      </c>
      <c r="E32" s="11">
        <f t="shared" si="0"/>
        <v>977500000</v>
      </c>
      <c r="F32" s="42">
        <f t="shared" si="1"/>
        <v>0.2</v>
      </c>
      <c r="G32" s="48">
        <v>0</v>
      </c>
      <c r="H32" s="48">
        <f t="shared" si="2"/>
        <v>20000000</v>
      </c>
      <c r="I32" s="48">
        <f t="shared" si="8"/>
        <v>37500000</v>
      </c>
      <c r="J32" s="48">
        <f t="shared" si="3"/>
        <v>90000000</v>
      </c>
      <c r="K32" s="48">
        <f t="shared" si="4"/>
        <v>0</v>
      </c>
      <c r="L32" s="43">
        <f t="shared" si="9"/>
        <v>147500000</v>
      </c>
      <c r="M32" s="10">
        <f t="shared" si="10"/>
        <v>0.1282608695652174</v>
      </c>
      <c r="N32" s="9">
        <f t="shared" si="5"/>
        <v>-25000000</v>
      </c>
      <c r="O32" s="10">
        <f t="shared" si="11"/>
        <v>0.87173913043478257</v>
      </c>
      <c r="P32" s="11">
        <f t="shared" si="12"/>
        <v>25000000</v>
      </c>
      <c r="Q32" s="5"/>
    </row>
    <row r="33" spans="1:17" ht="15">
      <c r="A33" s="44">
        <f t="shared" si="14"/>
        <v>1200000000</v>
      </c>
      <c r="B33" s="7">
        <v>0.15</v>
      </c>
      <c r="C33" s="9">
        <f t="shared" si="6"/>
        <v>180000000</v>
      </c>
      <c r="D33" s="10">
        <f t="shared" si="7"/>
        <v>0.85</v>
      </c>
      <c r="E33" s="11">
        <f t="shared" si="0"/>
        <v>1020000000</v>
      </c>
      <c r="F33" s="42">
        <f t="shared" si="1"/>
        <v>0.2</v>
      </c>
      <c r="G33" s="48">
        <v>0</v>
      </c>
      <c r="H33" s="48">
        <f t="shared" si="2"/>
        <v>20000000</v>
      </c>
      <c r="I33" s="48">
        <f t="shared" si="8"/>
        <v>37500000</v>
      </c>
      <c r="J33" s="48">
        <f t="shared" si="3"/>
        <v>100000000</v>
      </c>
      <c r="K33" s="48">
        <f t="shared" si="4"/>
        <v>0</v>
      </c>
      <c r="L33" s="43">
        <f t="shared" si="9"/>
        <v>157500000</v>
      </c>
      <c r="M33" s="10">
        <f t="shared" si="10"/>
        <v>0.13125000000000001</v>
      </c>
      <c r="N33" s="9">
        <f t="shared" si="5"/>
        <v>-22500000</v>
      </c>
      <c r="O33" s="10">
        <f t="shared" si="11"/>
        <v>0.86875000000000002</v>
      </c>
      <c r="P33" s="11">
        <f t="shared" si="12"/>
        <v>22500000</v>
      </c>
      <c r="Q33" s="5"/>
    </row>
    <row r="34" spans="1:17" ht="15">
      <c r="A34" s="44">
        <f t="shared" si="14"/>
        <v>1250000000</v>
      </c>
      <c r="B34" s="7">
        <v>0.15</v>
      </c>
      <c r="C34" s="9">
        <f t="shared" si="6"/>
        <v>187500000</v>
      </c>
      <c r="D34" s="10">
        <f t="shared" si="7"/>
        <v>0.85</v>
      </c>
      <c r="E34" s="11">
        <f t="shared" si="0"/>
        <v>1062500000</v>
      </c>
      <c r="F34" s="42">
        <f t="shared" si="1"/>
        <v>0.2</v>
      </c>
      <c r="G34" s="48">
        <v>0</v>
      </c>
      <c r="H34" s="48">
        <f t="shared" si="2"/>
        <v>20000000</v>
      </c>
      <c r="I34" s="48">
        <f t="shared" si="8"/>
        <v>37500000</v>
      </c>
      <c r="J34" s="48">
        <f t="shared" si="3"/>
        <v>110000000</v>
      </c>
      <c r="K34" s="48">
        <f t="shared" si="4"/>
        <v>0</v>
      </c>
      <c r="L34" s="43">
        <f t="shared" si="9"/>
        <v>167500000</v>
      </c>
      <c r="M34" s="10">
        <f t="shared" si="10"/>
        <v>0.13400000000000001</v>
      </c>
      <c r="N34" s="9">
        <f t="shared" si="5"/>
        <v>-20000000</v>
      </c>
      <c r="O34" s="10">
        <f t="shared" si="11"/>
        <v>0.86599999999999999</v>
      </c>
      <c r="P34" s="11">
        <f t="shared" si="12"/>
        <v>20000000</v>
      </c>
      <c r="Q34" s="5"/>
    </row>
    <row r="35" spans="1:17" ht="15">
      <c r="A35" s="44">
        <f t="shared" si="14"/>
        <v>1300000000</v>
      </c>
      <c r="B35" s="7">
        <v>0.15</v>
      </c>
      <c r="C35" s="9">
        <f t="shared" si="6"/>
        <v>195000000</v>
      </c>
      <c r="D35" s="10">
        <f t="shared" si="7"/>
        <v>0.85</v>
      </c>
      <c r="E35" s="11">
        <f t="shared" si="0"/>
        <v>1105000000</v>
      </c>
      <c r="F35" s="42">
        <f t="shared" si="1"/>
        <v>0.2</v>
      </c>
      <c r="G35" s="48">
        <v>0</v>
      </c>
      <c r="H35" s="48">
        <f t="shared" si="2"/>
        <v>20000000</v>
      </c>
      <c r="I35" s="48">
        <f t="shared" si="8"/>
        <v>37500000</v>
      </c>
      <c r="J35" s="48">
        <f t="shared" si="3"/>
        <v>120000000</v>
      </c>
      <c r="K35" s="48">
        <f t="shared" si="4"/>
        <v>0</v>
      </c>
      <c r="L35" s="43">
        <f t="shared" si="9"/>
        <v>177500000</v>
      </c>
      <c r="M35" s="10">
        <f t="shared" si="10"/>
        <v>0.13653846153846153</v>
      </c>
      <c r="N35" s="9">
        <f t="shared" si="5"/>
        <v>-17500000</v>
      </c>
      <c r="O35" s="10">
        <f t="shared" si="11"/>
        <v>0.8634615384615385</v>
      </c>
      <c r="P35" s="11">
        <f t="shared" si="12"/>
        <v>17500000</v>
      </c>
      <c r="Q35" s="5"/>
    </row>
    <row r="36" spans="1:17" ht="15">
      <c r="A36" s="44">
        <f t="shared" si="14"/>
        <v>1350000000</v>
      </c>
      <c r="B36" s="7">
        <v>0.15</v>
      </c>
      <c r="C36" s="9">
        <f t="shared" si="6"/>
        <v>202500000</v>
      </c>
      <c r="D36" s="10">
        <f t="shared" si="7"/>
        <v>0.85</v>
      </c>
      <c r="E36" s="11">
        <f t="shared" si="0"/>
        <v>1147500000</v>
      </c>
      <c r="F36" s="42">
        <f t="shared" si="1"/>
        <v>0.2</v>
      </c>
      <c r="G36" s="48">
        <v>0</v>
      </c>
      <c r="H36" s="48">
        <f t="shared" si="2"/>
        <v>20000000</v>
      </c>
      <c r="I36" s="48">
        <f t="shared" si="8"/>
        <v>37500000</v>
      </c>
      <c r="J36" s="48">
        <f t="shared" si="3"/>
        <v>130000000</v>
      </c>
      <c r="K36" s="48">
        <f t="shared" si="4"/>
        <v>0</v>
      </c>
      <c r="L36" s="43">
        <f t="shared" si="9"/>
        <v>187500000</v>
      </c>
      <c r="M36" s="10">
        <f t="shared" si="10"/>
        <v>0.1388888888888889</v>
      </c>
      <c r="N36" s="9">
        <f t="shared" si="5"/>
        <v>-15000000</v>
      </c>
      <c r="O36" s="10">
        <f t="shared" si="11"/>
        <v>0.86111111111111116</v>
      </c>
      <c r="P36" s="11">
        <f t="shared" si="12"/>
        <v>15000000</v>
      </c>
      <c r="Q36" s="5"/>
    </row>
    <row r="37" spans="1:17" ht="15">
      <c r="A37" s="44">
        <f t="shared" si="14"/>
        <v>1400000000</v>
      </c>
      <c r="B37" s="7">
        <v>0.15</v>
      </c>
      <c r="C37" s="9">
        <f t="shared" si="6"/>
        <v>210000000</v>
      </c>
      <c r="D37" s="10">
        <f t="shared" si="7"/>
        <v>0.85</v>
      </c>
      <c r="E37" s="11">
        <f t="shared" si="0"/>
        <v>1190000000</v>
      </c>
      <c r="F37" s="42">
        <f t="shared" si="1"/>
        <v>0.2</v>
      </c>
      <c r="G37" s="48">
        <v>0</v>
      </c>
      <c r="H37" s="48">
        <f t="shared" si="2"/>
        <v>20000000</v>
      </c>
      <c r="I37" s="48">
        <f t="shared" si="8"/>
        <v>37500000</v>
      </c>
      <c r="J37" s="48">
        <f t="shared" si="3"/>
        <v>140000000</v>
      </c>
      <c r="K37" s="48">
        <f t="shared" si="4"/>
        <v>0</v>
      </c>
      <c r="L37" s="43">
        <f t="shared" si="9"/>
        <v>197500000</v>
      </c>
      <c r="M37" s="10">
        <f t="shared" si="10"/>
        <v>0.14107142857142857</v>
      </c>
      <c r="N37" s="9">
        <f t="shared" si="5"/>
        <v>-12500000</v>
      </c>
      <c r="O37" s="10">
        <f t="shared" si="11"/>
        <v>0.85892857142857149</v>
      </c>
      <c r="P37" s="11">
        <f t="shared" si="12"/>
        <v>12500000</v>
      </c>
      <c r="Q37" s="5"/>
    </row>
    <row r="38" spans="1:17" ht="15">
      <c r="A38" s="44">
        <f t="shared" si="14"/>
        <v>1450000000</v>
      </c>
      <c r="B38" s="7">
        <v>0.15</v>
      </c>
      <c r="C38" s="9">
        <f t="shared" si="6"/>
        <v>217500000</v>
      </c>
      <c r="D38" s="10">
        <f t="shared" si="7"/>
        <v>0.85</v>
      </c>
      <c r="E38" s="11">
        <f t="shared" si="0"/>
        <v>1232500000</v>
      </c>
      <c r="F38" s="42">
        <f t="shared" si="1"/>
        <v>0.2</v>
      </c>
      <c r="G38" s="48">
        <v>0</v>
      </c>
      <c r="H38" s="48">
        <f t="shared" si="2"/>
        <v>20000000</v>
      </c>
      <c r="I38" s="48">
        <f t="shared" si="8"/>
        <v>37500000</v>
      </c>
      <c r="J38" s="48">
        <f t="shared" si="3"/>
        <v>150000000</v>
      </c>
      <c r="K38" s="48">
        <f t="shared" si="4"/>
        <v>0</v>
      </c>
      <c r="L38" s="43">
        <f t="shared" si="9"/>
        <v>207500000</v>
      </c>
      <c r="M38" s="10">
        <f t="shared" si="10"/>
        <v>0.14310344827586208</v>
      </c>
      <c r="N38" s="9">
        <f t="shared" si="5"/>
        <v>-10000000</v>
      </c>
      <c r="O38" s="10">
        <f t="shared" si="11"/>
        <v>0.85689655172413792</v>
      </c>
      <c r="P38" s="11">
        <f t="shared" si="12"/>
        <v>10000000</v>
      </c>
      <c r="Q38" s="5"/>
    </row>
    <row r="39" spans="1:17" ht="15">
      <c r="A39" s="44">
        <f t="shared" si="14"/>
        <v>1500000000</v>
      </c>
      <c r="B39" s="7">
        <v>0.15</v>
      </c>
      <c r="C39" s="9">
        <f t="shared" si="6"/>
        <v>225000000</v>
      </c>
      <c r="D39" s="10">
        <f t="shared" si="7"/>
        <v>0.85</v>
      </c>
      <c r="E39" s="11">
        <f t="shared" si="0"/>
        <v>1275000000</v>
      </c>
      <c r="F39" s="42">
        <f t="shared" si="1"/>
        <v>0.2</v>
      </c>
      <c r="G39" s="48">
        <v>0</v>
      </c>
      <c r="H39" s="48">
        <f t="shared" si="2"/>
        <v>20000000</v>
      </c>
      <c r="I39" s="48">
        <f t="shared" si="8"/>
        <v>37500000</v>
      </c>
      <c r="J39" s="48">
        <f t="shared" si="3"/>
        <v>160000000</v>
      </c>
      <c r="K39" s="48">
        <f t="shared" si="4"/>
        <v>0</v>
      </c>
      <c r="L39" s="43">
        <f t="shared" si="9"/>
        <v>217500000</v>
      </c>
      <c r="M39" s="10">
        <f t="shared" si="10"/>
        <v>0.14499999999999999</v>
      </c>
      <c r="N39" s="9">
        <f t="shared" si="5"/>
        <v>-7500000</v>
      </c>
      <c r="O39" s="10">
        <f t="shared" si="11"/>
        <v>0.85499999999999998</v>
      </c>
      <c r="P39" s="11">
        <f t="shared" si="12"/>
        <v>7500000</v>
      </c>
      <c r="Q39" s="5"/>
    </row>
    <row r="40" spans="1:17" ht="15">
      <c r="A40" s="44">
        <f t="shared" si="14"/>
        <v>1550000000</v>
      </c>
      <c r="B40" s="7">
        <v>0.15</v>
      </c>
      <c r="C40" s="9">
        <f t="shared" si="6"/>
        <v>232500000</v>
      </c>
      <c r="D40" s="10">
        <f t="shared" si="7"/>
        <v>0.85</v>
      </c>
      <c r="E40" s="11">
        <f t="shared" si="0"/>
        <v>1317500000</v>
      </c>
      <c r="F40" s="42">
        <f t="shared" si="1"/>
        <v>0.2</v>
      </c>
      <c r="G40" s="48">
        <v>0</v>
      </c>
      <c r="H40" s="48">
        <f t="shared" si="2"/>
        <v>20000000</v>
      </c>
      <c r="I40" s="48">
        <f t="shared" si="8"/>
        <v>37500000</v>
      </c>
      <c r="J40" s="48">
        <f t="shared" si="3"/>
        <v>170000000</v>
      </c>
      <c r="K40" s="48">
        <f t="shared" si="4"/>
        <v>0</v>
      </c>
      <c r="L40" s="43">
        <f t="shared" si="9"/>
        <v>227500000</v>
      </c>
      <c r="M40" s="10">
        <f t="shared" si="10"/>
        <v>0.14677419354838708</v>
      </c>
      <c r="N40" s="9">
        <f t="shared" si="5"/>
        <v>-5000000</v>
      </c>
      <c r="O40" s="10">
        <f t="shared" si="11"/>
        <v>0.85322580645161294</v>
      </c>
      <c r="P40" s="11">
        <f t="shared" si="12"/>
        <v>5000000</v>
      </c>
      <c r="Q40" s="5"/>
    </row>
    <row r="41" spans="1:17" ht="15">
      <c r="A41" s="44">
        <f t="shared" si="14"/>
        <v>1600000000</v>
      </c>
      <c r="B41" s="7">
        <v>0.15</v>
      </c>
      <c r="C41" s="9">
        <f t="shared" si="6"/>
        <v>240000000</v>
      </c>
      <c r="D41" s="10">
        <f t="shared" si="7"/>
        <v>0.85</v>
      </c>
      <c r="E41" s="11">
        <f t="shared" si="0"/>
        <v>1360000000</v>
      </c>
      <c r="F41" s="42">
        <f t="shared" si="1"/>
        <v>0.2</v>
      </c>
      <c r="G41" s="48">
        <v>0</v>
      </c>
      <c r="H41" s="48">
        <f t="shared" si="2"/>
        <v>20000000</v>
      </c>
      <c r="I41" s="48">
        <f t="shared" si="8"/>
        <v>37500000</v>
      </c>
      <c r="J41" s="48">
        <f t="shared" si="3"/>
        <v>180000000</v>
      </c>
      <c r="K41" s="48">
        <f t="shared" si="4"/>
        <v>0</v>
      </c>
      <c r="L41" s="43">
        <f t="shared" si="9"/>
        <v>237500000</v>
      </c>
      <c r="M41" s="10">
        <f t="shared" si="10"/>
        <v>0.1484375</v>
      </c>
      <c r="N41" s="9">
        <f t="shared" si="5"/>
        <v>-2500000</v>
      </c>
      <c r="O41" s="10">
        <f t="shared" si="11"/>
        <v>0.8515625</v>
      </c>
      <c r="P41" s="11">
        <f t="shared" si="12"/>
        <v>2500000</v>
      </c>
      <c r="Q41" s="5"/>
    </row>
    <row r="42" spans="1:17" ht="15">
      <c r="A42" s="44">
        <f t="shared" si="14"/>
        <v>1650000000</v>
      </c>
      <c r="B42" s="7">
        <v>0.15</v>
      </c>
      <c r="C42" s="9">
        <f t="shared" si="6"/>
        <v>247500000</v>
      </c>
      <c r="D42" s="10">
        <f t="shared" si="7"/>
        <v>0.85</v>
      </c>
      <c r="E42" s="11">
        <f t="shared" si="0"/>
        <v>1402500000</v>
      </c>
      <c r="F42" s="42">
        <f t="shared" si="1"/>
        <v>0.2</v>
      </c>
      <c r="G42" s="48">
        <v>0</v>
      </c>
      <c r="H42" s="48">
        <f t="shared" si="2"/>
        <v>20000000</v>
      </c>
      <c r="I42" s="48">
        <f t="shared" si="8"/>
        <v>37500000</v>
      </c>
      <c r="J42" s="48">
        <f t="shared" si="3"/>
        <v>190000000</v>
      </c>
      <c r="K42" s="48">
        <f t="shared" si="4"/>
        <v>0</v>
      </c>
      <c r="L42" s="43">
        <f t="shared" si="9"/>
        <v>247500000</v>
      </c>
      <c r="M42" s="10">
        <f t="shared" si="10"/>
        <v>0.15</v>
      </c>
      <c r="N42" s="9">
        <f t="shared" si="5"/>
        <v>0</v>
      </c>
      <c r="O42" s="10">
        <f t="shared" si="11"/>
        <v>0.85</v>
      </c>
      <c r="P42" s="11">
        <f t="shared" si="12"/>
        <v>0</v>
      </c>
      <c r="Q42" s="5"/>
    </row>
    <row r="43" spans="1:17" ht="15">
      <c r="A43" s="44">
        <f t="shared" si="14"/>
        <v>1700000000</v>
      </c>
      <c r="B43" s="7">
        <v>0.15</v>
      </c>
      <c r="C43" s="9">
        <f t="shared" si="6"/>
        <v>255000000</v>
      </c>
      <c r="D43" s="10">
        <f t="shared" si="7"/>
        <v>0.85</v>
      </c>
      <c r="E43" s="11">
        <f t="shared" si="0"/>
        <v>1445000000</v>
      </c>
      <c r="F43" s="42">
        <f t="shared" si="1"/>
        <v>0.2</v>
      </c>
      <c r="G43" s="48">
        <v>0</v>
      </c>
      <c r="H43" s="48">
        <f t="shared" si="2"/>
        <v>20000000</v>
      </c>
      <c r="I43" s="48">
        <f t="shared" si="8"/>
        <v>37500000</v>
      </c>
      <c r="J43" s="48">
        <f t="shared" si="3"/>
        <v>190000000</v>
      </c>
      <c r="K43" s="48">
        <f t="shared" si="4"/>
        <v>10000000</v>
      </c>
      <c r="L43" s="43">
        <f t="shared" si="9"/>
        <v>257500000</v>
      </c>
      <c r="M43" s="10">
        <f t="shared" si="10"/>
        <v>0.15147058823529411</v>
      </c>
      <c r="N43" s="9">
        <f t="shared" si="5"/>
        <v>2500000</v>
      </c>
      <c r="O43" s="10">
        <f t="shared" si="11"/>
        <v>0.84852941176470587</v>
      </c>
      <c r="P43" s="11">
        <f t="shared" si="12"/>
        <v>-2500000</v>
      </c>
      <c r="Q43" s="5"/>
    </row>
    <row r="44" spans="1:17" ht="15">
      <c r="A44" s="44">
        <f t="shared" si="14"/>
        <v>1750000000</v>
      </c>
      <c r="B44" s="7">
        <v>0.15</v>
      </c>
      <c r="C44" s="9">
        <f t="shared" si="6"/>
        <v>262500000</v>
      </c>
      <c r="D44" s="10">
        <f t="shared" si="7"/>
        <v>0.85</v>
      </c>
      <c r="E44" s="11">
        <f t="shared" si="0"/>
        <v>1487500000</v>
      </c>
      <c r="F44" s="42">
        <f t="shared" si="1"/>
        <v>0.2</v>
      </c>
      <c r="G44" s="48">
        <v>0</v>
      </c>
      <c r="H44" s="48">
        <f t="shared" si="2"/>
        <v>20000000</v>
      </c>
      <c r="I44" s="48">
        <f t="shared" si="8"/>
        <v>37500000</v>
      </c>
      <c r="J44" s="48">
        <f t="shared" si="3"/>
        <v>190000000</v>
      </c>
      <c r="K44" s="48">
        <f t="shared" si="4"/>
        <v>20000000</v>
      </c>
      <c r="L44" s="43">
        <f t="shared" si="9"/>
        <v>267500000</v>
      </c>
      <c r="M44" s="10">
        <f t="shared" si="10"/>
        <v>0.15285714285714286</v>
      </c>
      <c r="N44" s="9">
        <f t="shared" si="5"/>
        <v>5000000</v>
      </c>
      <c r="O44" s="10">
        <f t="shared" si="11"/>
        <v>0.8471428571428572</v>
      </c>
      <c r="P44" s="11">
        <f t="shared" si="12"/>
        <v>-5000000</v>
      </c>
      <c r="Q44" s="5"/>
    </row>
    <row r="45" spans="1:17" ht="15">
      <c r="A45" s="44">
        <f t="shared" si="14"/>
        <v>1800000000</v>
      </c>
      <c r="B45" s="7">
        <v>0.15</v>
      </c>
      <c r="C45" s="9">
        <f t="shared" si="6"/>
        <v>270000000</v>
      </c>
      <c r="D45" s="10">
        <f t="shared" si="7"/>
        <v>0.85</v>
      </c>
      <c r="E45" s="11">
        <f t="shared" si="0"/>
        <v>1530000000</v>
      </c>
      <c r="F45" s="42">
        <f t="shared" si="1"/>
        <v>0.2</v>
      </c>
      <c r="G45" s="48">
        <v>0</v>
      </c>
      <c r="H45" s="48">
        <f t="shared" si="2"/>
        <v>20000000</v>
      </c>
      <c r="I45" s="48">
        <f t="shared" si="8"/>
        <v>37500000</v>
      </c>
      <c r="J45" s="48">
        <f t="shared" si="3"/>
        <v>190000000</v>
      </c>
      <c r="K45" s="48">
        <f t="shared" si="4"/>
        <v>30000000</v>
      </c>
      <c r="L45" s="43">
        <f t="shared" si="9"/>
        <v>277500000</v>
      </c>
      <c r="M45" s="10">
        <f t="shared" si="10"/>
        <v>0.15416666666666667</v>
      </c>
      <c r="N45" s="9">
        <f t="shared" si="5"/>
        <v>7500000</v>
      </c>
      <c r="O45" s="10">
        <f t="shared" si="11"/>
        <v>0.84583333333333333</v>
      </c>
      <c r="P45" s="11">
        <f t="shared" si="12"/>
        <v>-7500000</v>
      </c>
      <c r="Q45" s="5"/>
    </row>
    <row r="46" spans="1:17" ht="15">
      <c r="A46" s="44">
        <f t="shared" si="14"/>
        <v>1850000000</v>
      </c>
      <c r="B46" s="7">
        <v>0.15</v>
      </c>
      <c r="C46" s="9">
        <f t="shared" si="6"/>
        <v>277500000</v>
      </c>
      <c r="D46" s="10">
        <f t="shared" si="7"/>
        <v>0.85</v>
      </c>
      <c r="E46" s="11">
        <f t="shared" si="0"/>
        <v>1572500000</v>
      </c>
      <c r="F46" s="42">
        <f t="shared" si="1"/>
        <v>0.2</v>
      </c>
      <c r="G46" s="48">
        <v>0</v>
      </c>
      <c r="H46" s="48">
        <f t="shared" si="2"/>
        <v>20000000</v>
      </c>
      <c r="I46" s="48">
        <f t="shared" si="8"/>
        <v>37500000</v>
      </c>
      <c r="J46" s="48">
        <f t="shared" si="3"/>
        <v>190000000</v>
      </c>
      <c r="K46" s="48">
        <f t="shared" si="4"/>
        <v>40000000</v>
      </c>
      <c r="L46" s="43">
        <f t="shared" si="9"/>
        <v>287500000</v>
      </c>
      <c r="M46" s="10">
        <f t="shared" si="10"/>
        <v>0.1554054054054054</v>
      </c>
      <c r="N46" s="9">
        <f t="shared" si="5"/>
        <v>10000000</v>
      </c>
      <c r="O46" s="10">
        <f t="shared" si="11"/>
        <v>0.84459459459459463</v>
      </c>
      <c r="P46" s="11">
        <f t="shared" si="12"/>
        <v>-10000000</v>
      </c>
      <c r="Q46" s="5"/>
    </row>
    <row r="47" spans="1:17" ht="15">
      <c r="A47" s="44">
        <f t="shared" si="14"/>
        <v>1900000000</v>
      </c>
      <c r="B47" s="7">
        <v>0.15</v>
      </c>
      <c r="C47" s="9">
        <f t="shared" si="6"/>
        <v>285000000</v>
      </c>
      <c r="D47" s="10">
        <f t="shared" si="7"/>
        <v>0.85</v>
      </c>
      <c r="E47" s="11">
        <f t="shared" si="0"/>
        <v>1615000000</v>
      </c>
      <c r="F47" s="42">
        <f t="shared" si="1"/>
        <v>0.2</v>
      </c>
      <c r="G47" s="48">
        <v>0</v>
      </c>
      <c r="H47" s="48">
        <f t="shared" si="2"/>
        <v>20000000</v>
      </c>
      <c r="I47" s="48">
        <f t="shared" si="8"/>
        <v>37500000</v>
      </c>
      <c r="J47" s="48">
        <f t="shared" si="3"/>
        <v>190000000</v>
      </c>
      <c r="K47" s="48">
        <f t="shared" si="4"/>
        <v>50000000</v>
      </c>
      <c r="L47" s="43">
        <f t="shared" si="9"/>
        <v>297500000</v>
      </c>
      <c r="M47" s="10">
        <f t="shared" si="10"/>
        <v>0.15657894736842104</v>
      </c>
      <c r="N47" s="9">
        <f t="shared" si="5"/>
        <v>12500000</v>
      </c>
      <c r="O47" s="10">
        <f t="shared" si="11"/>
        <v>0.84342105263157896</v>
      </c>
      <c r="P47" s="11">
        <f t="shared" si="12"/>
        <v>-12500000</v>
      </c>
      <c r="Q47" s="5"/>
    </row>
    <row r="48" spans="1:17" ht="15">
      <c r="A48" s="44">
        <f t="shared" si="14"/>
        <v>1950000000</v>
      </c>
      <c r="B48" s="7">
        <v>0.15</v>
      </c>
      <c r="C48" s="9">
        <f t="shared" si="6"/>
        <v>292500000</v>
      </c>
      <c r="D48" s="10">
        <f t="shared" si="7"/>
        <v>0.85</v>
      </c>
      <c r="E48" s="11">
        <f t="shared" si="0"/>
        <v>1657500000</v>
      </c>
      <c r="F48" s="42">
        <f t="shared" si="1"/>
        <v>0.2</v>
      </c>
      <c r="G48" s="48">
        <v>0</v>
      </c>
      <c r="H48" s="48">
        <f t="shared" si="2"/>
        <v>20000000</v>
      </c>
      <c r="I48" s="48">
        <f t="shared" si="8"/>
        <v>37500000</v>
      </c>
      <c r="J48" s="48">
        <f t="shared" si="3"/>
        <v>190000000</v>
      </c>
      <c r="K48" s="48">
        <f t="shared" si="4"/>
        <v>60000000</v>
      </c>
      <c r="L48" s="43">
        <f t="shared" si="9"/>
        <v>307500000</v>
      </c>
      <c r="M48" s="10">
        <f t="shared" si="10"/>
        <v>0.15769230769230769</v>
      </c>
      <c r="N48" s="9">
        <f t="shared" si="5"/>
        <v>15000000</v>
      </c>
      <c r="O48" s="10">
        <f t="shared" si="11"/>
        <v>0.84230769230769231</v>
      </c>
      <c r="P48" s="11">
        <f t="shared" si="12"/>
        <v>-15000000</v>
      </c>
      <c r="Q48" s="5"/>
    </row>
    <row r="49" spans="1:17" ht="15">
      <c r="A49" s="44">
        <f>+A48+50000000</f>
        <v>2000000000</v>
      </c>
      <c r="B49" s="7">
        <v>0.15</v>
      </c>
      <c r="C49" s="9">
        <f t="shared" si="6"/>
        <v>300000000</v>
      </c>
      <c r="D49" s="10">
        <f t="shared" si="7"/>
        <v>0.85</v>
      </c>
      <c r="E49" s="11">
        <f t="shared" si="0"/>
        <v>1700000000</v>
      </c>
      <c r="F49" s="42">
        <f t="shared" si="1"/>
        <v>0.2</v>
      </c>
      <c r="G49" s="48">
        <v>0</v>
      </c>
      <c r="H49" s="48">
        <f t="shared" si="2"/>
        <v>20000000</v>
      </c>
      <c r="I49" s="48">
        <f t="shared" si="8"/>
        <v>37500000</v>
      </c>
      <c r="J49" s="48">
        <f t="shared" si="3"/>
        <v>190000000</v>
      </c>
      <c r="K49" s="48">
        <f t="shared" si="4"/>
        <v>70000000</v>
      </c>
      <c r="L49" s="43">
        <f t="shared" si="9"/>
        <v>317500000</v>
      </c>
      <c r="M49" s="10">
        <f t="shared" si="10"/>
        <v>0.15875</v>
      </c>
      <c r="N49" s="9">
        <f t="shared" si="5"/>
        <v>17500000</v>
      </c>
      <c r="O49" s="10">
        <f t="shared" si="11"/>
        <v>0.84125000000000005</v>
      </c>
      <c r="P49" s="11">
        <f t="shared" si="12"/>
        <v>-17500000</v>
      </c>
      <c r="Q49" s="5"/>
    </row>
    <row r="50" spans="1:17" ht="15">
      <c r="A50" s="44">
        <f t="shared" ref="A50:A69" si="15">+A49+50000000</f>
        <v>2050000000</v>
      </c>
      <c r="B50" s="7">
        <v>0.15</v>
      </c>
      <c r="C50" s="9">
        <f t="shared" si="6"/>
        <v>307500000</v>
      </c>
      <c r="D50" s="10">
        <f t="shared" si="7"/>
        <v>0.85</v>
      </c>
      <c r="E50" s="11">
        <f t="shared" si="0"/>
        <v>1742500000</v>
      </c>
      <c r="F50" s="42">
        <f t="shared" si="1"/>
        <v>0.2</v>
      </c>
      <c r="G50" s="48">
        <v>0</v>
      </c>
      <c r="H50" s="48">
        <f t="shared" si="2"/>
        <v>20000000</v>
      </c>
      <c r="I50" s="48">
        <f t="shared" si="8"/>
        <v>37500000</v>
      </c>
      <c r="J50" s="48">
        <f t="shared" si="3"/>
        <v>190000000</v>
      </c>
      <c r="K50" s="48">
        <f t="shared" si="4"/>
        <v>80000000</v>
      </c>
      <c r="L50" s="43">
        <f t="shared" ref="L50:L69" si="16">SUM(G50:K50)</f>
        <v>327500000</v>
      </c>
      <c r="M50" s="10">
        <f t="shared" si="10"/>
        <v>0.15975609756097561</v>
      </c>
      <c r="N50" s="9">
        <f t="shared" si="5"/>
        <v>20000000</v>
      </c>
      <c r="O50" s="10">
        <f t="shared" si="11"/>
        <v>0.84024390243902436</v>
      </c>
      <c r="P50" s="11">
        <f t="shared" si="12"/>
        <v>-20000000</v>
      </c>
      <c r="Q50" s="5"/>
    </row>
    <row r="51" spans="1:17" ht="15">
      <c r="A51" s="44">
        <f t="shared" si="15"/>
        <v>2100000000</v>
      </c>
      <c r="B51" s="7">
        <v>0.15</v>
      </c>
      <c r="C51" s="9">
        <f t="shared" si="6"/>
        <v>315000000</v>
      </c>
      <c r="D51" s="10">
        <f t="shared" si="7"/>
        <v>0.85</v>
      </c>
      <c r="E51" s="11">
        <f t="shared" si="0"/>
        <v>1785000000</v>
      </c>
      <c r="F51" s="42">
        <f t="shared" si="1"/>
        <v>0.2</v>
      </c>
      <c r="G51" s="48">
        <v>0</v>
      </c>
      <c r="H51" s="48">
        <f t="shared" si="2"/>
        <v>20000000</v>
      </c>
      <c r="I51" s="48">
        <f t="shared" si="8"/>
        <v>37500000</v>
      </c>
      <c r="J51" s="48">
        <f t="shared" si="3"/>
        <v>190000000</v>
      </c>
      <c r="K51" s="48">
        <f t="shared" si="4"/>
        <v>90000000</v>
      </c>
      <c r="L51" s="43">
        <f t="shared" si="16"/>
        <v>337500000</v>
      </c>
      <c r="M51" s="10">
        <f t="shared" si="10"/>
        <v>0.16071428571428573</v>
      </c>
      <c r="N51" s="9">
        <f t="shared" si="5"/>
        <v>22500000</v>
      </c>
      <c r="O51" s="10">
        <f t="shared" si="11"/>
        <v>0.8392857142857143</v>
      </c>
      <c r="P51" s="11">
        <f t="shared" si="12"/>
        <v>-22500000</v>
      </c>
      <c r="Q51" s="5"/>
    </row>
    <row r="52" spans="1:17" ht="15">
      <c r="A52" s="44">
        <f t="shared" si="15"/>
        <v>2150000000</v>
      </c>
      <c r="B52" s="7">
        <v>0.15</v>
      </c>
      <c r="C52" s="9">
        <f t="shared" si="6"/>
        <v>322500000</v>
      </c>
      <c r="D52" s="10">
        <f t="shared" si="7"/>
        <v>0.85</v>
      </c>
      <c r="E52" s="11">
        <f t="shared" si="0"/>
        <v>1827500000</v>
      </c>
      <c r="F52" s="42">
        <f t="shared" si="1"/>
        <v>0.2</v>
      </c>
      <c r="G52" s="48">
        <v>0</v>
      </c>
      <c r="H52" s="48">
        <f t="shared" si="2"/>
        <v>20000000</v>
      </c>
      <c r="I52" s="48">
        <f t="shared" si="8"/>
        <v>37500000</v>
      </c>
      <c r="J52" s="48">
        <f t="shared" si="3"/>
        <v>190000000</v>
      </c>
      <c r="K52" s="48">
        <f t="shared" si="4"/>
        <v>100000000</v>
      </c>
      <c r="L52" s="43">
        <f t="shared" si="16"/>
        <v>347500000</v>
      </c>
      <c r="M52" s="10">
        <f t="shared" si="10"/>
        <v>0.16162790697674417</v>
      </c>
      <c r="N52" s="9">
        <f t="shared" si="5"/>
        <v>25000000</v>
      </c>
      <c r="O52" s="10">
        <f t="shared" si="11"/>
        <v>0.83837209302325588</v>
      </c>
      <c r="P52" s="11">
        <f t="shared" si="12"/>
        <v>-25000000</v>
      </c>
      <c r="Q52" s="5"/>
    </row>
    <row r="53" spans="1:17" ht="15">
      <c r="A53" s="44">
        <f t="shared" si="15"/>
        <v>2200000000</v>
      </c>
      <c r="B53" s="7">
        <v>0.15</v>
      </c>
      <c r="C53" s="9">
        <f t="shared" si="6"/>
        <v>330000000</v>
      </c>
      <c r="D53" s="10">
        <f t="shared" si="7"/>
        <v>0.85</v>
      </c>
      <c r="E53" s="11">
        <f t="shared" si="0"/>
        <v>1870000000</v>
      </c>
      <c r="F53" s="42">
        <f t="shared" si="1"/>
        <v>0.2</v>
      </c>
      <c r="G53" s="48">
        <v>0</v>
      </c>
      <c r="H53" s="48">
        <f t="shared" si="2"/>
        <v>20000000</v>
      </c>
      <c r="I53" s="48">
        <f t="shared" si="8"/>
        <v>37500000</v>
      </c>
      <c r="J53" s="48">
        <f t="shared" si="3"/>
        <v>190000000</v>
      </c>
      <c r="K53" s="48">
        <f t="shared" si="4"/>
        <v>110000000</v>
      </c>
      <c r="L53" s="43">
        <f t="shared" si="16"/>
        <v>357500000</v>
      </c>
      <c r="M53" s="10">
        <f t="shared" si="10"/>
        <v>0.16250000000000001</v>
      </c>
      <c r="N53" s="9">
        <f t="shared" si="5"/>
        <v>27500000</v>
      </c>
      <c r="O53" s="10">
        <f t="shared" si="11"/>
        <v>0.83750000000000002</v>
      </c>
      <c r="P53" s="11">
        <f t="shared" si="12"/>
        <v>-27500000</v>
      </c>
      <c r="Q53" s="5"/>
    </row>
    <row r="54" spans="1:17" ht="15">
      <c r="A54" s="44">
        <f t="shared" si="15"/>
        <v>2250000000</v>
      </c>
      <c r="B54" s="7">
        <v>0.15</v>
      </c>
      <c r="C54" s="9">
        <f t="shared" si="6"/>
        <v>337500000</v>
      </c>
      <c r="D54" s="10">
        <f t="shared" si="7"/>
        <v>0.85</v>
      </c>
      <c r="E54" s="11">
        <f t="shared" si="0"/>
        <v>1912500000</v>
      </c>
      <c r="F54" s="42">
        <f t="shared" si="1"/>
        <v>0.2</v>
      </c>
      <c r="G54" s="48">
        <v>0</v>
      </c>
      <c r="H54" s="48">
        <f t="shared" si="2"/>
        <v>20000000</v>
      </c>
      <c r="I54" s="48">
        <f t="shared" si="8"/>
        <v>37500000</v>
      </c>
      <c r="J54" s="48">
        <f t="shared" si="3"/>
        <v>190000000</v>
      </c>
      <c r="K54" s="48">
        <f t="shared" si="4"/>
        <v>120000000</v>
      </c>
      <c r="L54" s="43">
        <f t="shared" si="16"/>
        <v>367500000</v>
      </c>
      <c r="M54" s="10">
        <f t="shared" si="10"/>
        <v>0.16333333333333333</v>
      </c>
      <c r="N54" s="9">
        <f t="shared" si="5"/>
        <v>30000000</v>
      </c>
      <c r="O54" s="10">
        <f t="shared" si="11"/>
        <v>0.83666666666666667</v>
      </c>
      <c r="P54" s="11">
        <f t="shared" si="12"/>
        <v>-30000000</v>
      </c>
      <c r="Q54" s="5"/>
    </row>
    <row r="55" spans="1:17" ht="15">
      <c r="A55" s="44">
        <f t="shared" si="15"/>
        <v>2300000000</v>
      </c>
      <c r="B55" s="7">
        <v>0.15</v>
      </c>
      <c r="C55" s="9">
        <f t="shared" si="6"/>
        <v>345000000</v>
      </c>
      <c r="D55" s="10">
        <f t="shared" si="7"/>
        <v>0.85</v>
      </c>
      <c r="E55" s="11">
        <f t="shared" si="0"/>
        <v>1955000000</v>
      </c>
      <c r="F55" s="42">
        <f t="shared" si="1"/>
        <v>0.2</v>
      </c>
      <c r="G55" s="48">
        <v>0</v>
      </c>
      <c r="H55" s="48">
        <f t="shared" si="2"/>
        <v>20000000</v>
      </c>
      <c r="I55" s="48">
        <f t="shared" si="8"/>
        <v>37500000</v>
      </c>
      <c r="J55" s="48">
        <f t="shared" si="3"/>
        <v>190000000</v>
      </c>
      <c r="K55" s="48">
        <f t="shared" si="4"/>
        <v>130000000</v>
      </c>
      <c r="L55" s="43">
        <f t="shared" si="16"/>
        <v>377500000</v>
      </c>
      <c r="M55" s="10">
        <f t="shared" si="10"/>
        <v>0.16413043478260869</v>
      </c>
      <c r="N55" s="9">
        <f t="shared" si="5"/>
        <v>32500000</v>
      </c>
      <c r="O55" s="10">
        <f t="shared" si="11"/>
        <v>0.83586956521739131</v>
      </c>
      <c r="P55" s="11">
        <f t="shared" si="12"/>
        <v>-32500000</v>
      </c>
      <c r="Q55" s="5"/>
    </row>
    <row r="56" spans="1:17" ht="15">
      <c r="A56" s="44">
        <f t="shared" si="15"/>
        <v>2350000000</v>
      </c>
      <c r="B56" s="7">
        <v>0.15</v>
      </c>
      <c r="C56" s="9">
        <f t="shared" si="6"/>
        <v>352500000</v>
      </c>
      <c r="D56" s="10">
        <f t="shared" si="7"/>
        <v>0.85</v>
      </c>
      <c r="E56" s="11">
        <f t="shared" si="0"/>
        <v>1997500000</v>
      </c>
      <c r="F56" s="42">
        <f t="shared" si="1"/>
        <v>0.2</v>
      </c>
      <c r="G56" s="48">
        <v>0</v>
      </c>
      <c r="H56" s="48">
        <f t="shared" si="2"/>
        <v>20000000</v>
      </c>
      <c r="I56" s="48">
        <f t="shared" si="8"/>
        <v>37500000</v>
      </c>
      <c r="J56" s="48">
        <f t="shared" si="3"/>
        <v>190000000</v>
      </c>
      <c r="K56" s="48">
        <f t="shared" si="4"/>
        <v>140000000</v>
      </c>
      <c r="L56" s="43">
        <f t="shared" si="16"/>
        <v>387500000</v>
      </c>
      <c r="M56" s="10">
        <f t="shared" si="10"/>
        <v>0.16489361702127658</v>
      </c>
      <c r="N56" s="9">
        <f t="shared" si="5"/>
        <v>35000000</v>
      </c>
      <c r="O56" s="10">
        <f t="shared" si="11"/>
        <v>0.83510638297872342</v>
      </c>
      <c r="P56" s="11">
        <f t="shared" si="12"/>
        <v>-35000000</v>
      </c>
      <c r="Q56" s="5"/>
    </row>
    <row r="57" spans="1:17" ht="15">
      <c r="A57" s="44">
        <f t="shared" si="15"/>
        <v>2400000000</v>
      </c>
      <c r="B57" s="7">
        <v>0.15</v>
      </c>
      <c r="C57" s="9">
        <f t="shared" si="6"/>
        <v>360000000</v>
      </c>
      <c r="D57" s="10">
        <f t="shared" si="7"/>
        <v>0.85</v>
      </c>
      <c r="E57" s="11">
        <f t="shared" si="0"/>
        <v>2040000000</v>
      </c>
      <c r="F57" s="42">
        <f t="shared" si="1"/>
        <v>0.2</v>
      </c>
      <c r="G57" s="48">
        <v>0</v>
      </c>
      <c r="H57" s="48">
        <f t="shared" si="2"/>
        <v>20000000</v>
      </c>
      <c r="I57" s="48">
        <f t="shared" si="8"/>
        <v>37500000</v>
      </c>
      <c r="J57" s="48">
        <f t="shared" si="3"/>
        <v>190000000</v>
      </c>
      <c r="K57" s="48">
        <f t="shared" si="4"/>
        <v>150000000</v>
      </c>
      <c r="L57" s="43">
        <f t="shared" si="16"/>
        <v>397500000</v>
      </c>
      <c r="M57" s="10">
        <f t="shared" si="10"/>
        <v>0.16562499999999999</v>
      </c>
      <c r="N57" s="9">
        <f t="shared" si="5"/>
        <v>37500000</v>
      </c>
      <c r="O57" s="10">
        <f t="shared" si="11"/>
        <v>0.83437499999999998</v>
      </c>
      <c r="P57" s="11">
        <f t="shared" si="12"/>
        <v>-37500000</v>
      </c>
      <c r="Q57" s="5"/>
    </row>
    <row r="58" spans="1:17" ht="15">
      <c r="A58" s="44">
        <f t="shared" si="15"/>
        <v>2450000000</v>
      </c>
      <c r="B58" s="7">
        <v>0.15</v>
      </c>
      <c r="C58" s="9">
        <f t="shared" si="6"/>
        <v>367500000</v>
      </c>
      <c r="D58" s="10">
        <f t="shared" si="7"/>
        <v>0.85</v>
      </c>
      <c r="E58" s="11">
        <f t="shared" si="0"/>
        <v>2082500000</v>
      </c>
      <c r="F58" s="42">
        <f t="shared" si="1"/>
        <v>0.2</v>
      </c>
      <c r="G58" s="48">
        <v>0</v>
      </c>
      <c r="H58" s="48">
        <f t="shared" si="2"/>
        <v>20000000</v>
      </c>
      <c r="I58" s="48">
        <f t="shared" si="8"/>
        <v>37500000</v>
      </c>
      <c r="J58" s="48">
        <f t="shared" si="3"/>
        <v>190000000</v>
      </c>
      <c r="K58" s="48">
        <f t="shared" si="4"/>
        <v>160000000</v>
      </c>
      <c r="L58" s="43">
        <f t="shared" si="16"/>
        <v>407500000</v>
      </c>
      <c r="M58" s="10">
        <f t="shared" si="10"/>
        <v>0.16632653061224489</v>
      </c>
      <c r="N58" s="9">
        <f t="shared" si="5"/>
        <v>40000000</v>
      </c>
      <c r="O58" s="10">
        <f t="shared" si="11"/>
        <v>0.83367346938775511</v>
      </c>
      <c r="P58" s="11">
        <f t="shared" si="12"/>
        <v>-40000000</v>
      </c>
      <c r="Q58" s="5"/>
    </row>
    <row r="59" spans="1:17" ht="15">
      <c r="A59" s="44">
        <f t="shared" si="15"/>
        <v>2500000000</v>
      </c>
      <c r="B59" s="7">
        <v>0.15</v>
      </c>
      <c r="C59" s="9">
        <f t="shared" si="6"/>
        <v>375000000</v>
      </c>
      <c r="D59" s="10">
        <f t="shared" si="7"/>
        <v>0.85</v>
      </c>
      <c r="E59" s="11">
        <f t="shared" si="0"/>
        <v>2125000000</v>
      </c>
      <c r="F59" s="42">
        <f t="shared" si="1"/>
        <v>0.2</v>
      </c>
      <c r="G59" s="48">
        <v>0</v>
      </c>
      <c r="H59" s="48">
        <f t="shared" si="2"/>
        <v>20000000</v>
      </c>
      <c r="I59" s="48">
        <f t="shared" si="8"/>
        <v>37500000</v>
      </c>
      <c r="J59" s="48">
        <f t="shared" si="3"/>
        <v>190000000</v>
      </c>
      <c r="K59" s="48">
        <f t="shared" si="4"/>
        <v>170000000</v>
      </c>
      <c r="L59" s="43">
        <f t="shared" si="16"/>
        <v>417500000</v>
      </c>
      <c r="M59" s="10">
        <f t="shared" si="10"/>
        <v>0.16700000000000001</v>
      </c>
      <c r="N59" s="9">
        <f t="shared" si="5"/>
        <v>42500000</v>
      </c>
      <c r="O59" s="10">
        <f t="shared" si="11"/>
        <v>0.83299999999999996</v>
      </c>
      <c r="P59" s="11">
        <f t="shared" si="12"/>
        <v>-42500000</v>
      </c>
      <c r="Q59" s="5"/>
    </row>
    <row r="60" spans="1:17" ht="15">
      <c r="A60" s="44">
        <f t="shared" si="15"/>
        <v>2550000000</v>
      </c>
      <c r="B60" s="7">
        <v>0.15</v>
      </c>
      <c r="C60" s="9">
        <f t="shared" si="6"/>
        <v>382500000</v>
      </c>
      <c r="D60" s="10">
        <f t="shared" si="7"/>
        <v>0.85</v>
      </c>
      <c r="E60" s="11">
        <f t="shared" si="0"/>
        <v>2167500000</v>
      </c>
      <c r="F60" s="42">
        <f t="shared" si="1"/>
        <v>0.2</v>
      </c>
      <c r="G60" s="48">
        <v>0</v>
      </c>
      <c r="H60" s="48">
        <f t="shared" si="2"/>
        <v>20000000</v>
      </c>
      <c r="I60" s="48">
        <f t="shared" si="8"/>
        <v>37500000</v>
      </c>
      <c r="J60" s="48">
        <f t="shared" si="3"/>
        <v>190000000</v>
      </c>
      <c r="K60" s="48">
        <f t="shared" si="4"/>
        <v>180000000</v>
      </c>
      <c r="L60" s="43">
        <f t="shared" si="16"/>
        <v>427500000</v>
      </c>
      <c r="M60" s="10">
        <f t="shared" si="10"/>
        <v>0.1676470588235294</v>
      </c>
      <c r="N60" s="9">
        <f t="shared" si="5"/>
        <v>45000000</v>
      </c>
      <c r="O60" s="10">
        <f t="shared" si="11"/>
        <v>0.83235294117647063</v>
      </c>
      <c r="P60" s="11">
        <f t="shared" si="12"/>
        <v>-45000000</v>
      </c>
      <c r="Q60" s="5"/>
    </row>
    <row r="61" spans="1:17" ht="15">
      <c r="A61" s="44">
        <f t="shared" si="15"/>
        <v>2600000000</v>
      </c>
      <c r="B61" s="7">
        <v>0.15</v>
      </c>
      <c r="C61" s="9">
        <f t="shared" si="6"/>
        <v>390000000</v>
      </c>
      <c r="D61" s="10">
        <f t="shared" si="7"/>
        <v>0.85</v>
      </c>
      <c r="E61" s="11">
        <f t="shared" si="0"/>
        <v>2210000000</v>
      </c>
      <c r="F61" s="42">
        <f t="shared" si="1"/>
        <v>0.2</v>
      </c>
      <c r="G61" s="48">
        <v>0</v>
      </c>
      <c r="H61" s="48">
        <f t="shared" si="2"/>
        <v>20000000</v>
      </c>
      <c r="I61" s="48">
        <f t="shared" si="8"/>
        <v>37500000</v>
      </c>
      <c r="J61" s="48">
        <f t="shared" si="3"/>
        <v>190000000</v>
      </c>
      <c r="K61" s="48">
        <f t="shared" si="4"/>
        <v>190000000</v>
      </c>
      <c r="L61" s="43">
        <f t="shared" si="16"/>
        <v>437500000</v>
      </c>
      <c r="M61" s="10">
        <f t="shared" si="10"/>
        <v>0.16826923076923078</v>
      </c>
      <c r="N61" s="9">
        <f t="shared" si="5"/>
        <v>47500000</v>
      </c>
      <c r="O61" s="10">
        <f t="shared" si="11"/>
        <v>0.83173076923076916</v>
      </c>
      <c r="P61" s="11">
        <f t="shared" si="12"/>
        <v>-47500000</v>
      </c>
      <c r="Q61" s="5"/>
    </row>
    <row r="62" spans="1:17" ht="15">
      <c r="A62" s="44">
        <f t="shared" si="15"/>
        <v>2650000000</v>
      </c>
      <c r="B62" s="7">
        <v>0.15</v>
      </c>
      <c r="C62" s="9">
        <f t="shared" si="6"/>
        <v>397500000</v>
      </c>
      <c r="D62" s="10">
        <f t="shared" si="7"/>
        <v>0.85</v>
      </c>
      <c r="E62" s="11">
        <f t="shared" si="0"/>
        <v>2252500000</v>
      </c>
      <c r="F62" s="42">
        <f t="shared" si="1"/>
        <v>0.2</v>
      </c>
      <c r="G62" s="48">
        <v>0</v>
      </c>
      <c r="H62" s="48">
        <f t="shared" si="2"/>
        <v>20000000</v>
      </c>
      <c r="I62" s="48">
        <f t="shared" si="8"/>
        <v>37500000</v>
      </c>
      <c r="J62" s="48">
        <f t="shared" si="3"/>
        <v>190000000</v>
      </c>
      <c r="K62" s="48">
        <f t="shared" si="4"/>
        <v>200000000</v>
      </c>
      <c r="L62" s="43">
        <f t="shared" si="16"/>
        <v>447500000</v>
      </c>
      <c r="M62" s="10">
        <f t="shared" si="10"/>
        <v>0.16886792452830188</v>
      </c>
      <c r="N62" s="9">
        <f t="shared" si="5"/>
        <v>50000000</v>
      </c>
      <c r="O62" s="10">
        <f t="shared" si="11"/>
        <v>0.8311320754716981</v>
      </c>
      <c r="P62" s="11">
        <f t="shared" si="12"/>
        <v>-50000000</v>
      </c>
      <c r="Q62" s="5"/>
    </row>
    <row r="63" spans="1:17" ht="15">
      <c r="A63" s="44">
        <f t="shared" si="15"/>
        <v>2700000000</v>
      </c>
      <c r="B63" s="7">
        <v>0.15</v>
      </c>
      <c r="C63" s="9">
        <f t="shared" si="6"/>
        <v>405000000</v>
      </c>
      <c r="D63" s="10">
        <f t="shared" si="7"/>
        <v>0.85</v>
      </c>
      <c r="E63" s="11">
        <f t="shared" si="0"/>
        <v>2295000000</v>
      </c>
      <c r="F63" s="42">
        <f t="shared" si="1"/>
        <v>0.2</v>
      </c>
      <c r="G63" s="48">
        <v>0</v>
      </c>
      <c r="H63" s="48">
        <f t="shared" si="2"/>
        <v>20000000</v>
      </c>
      <c r="I63" s="48">
        <f t="shared" si="8"/>
        <v>37500000</v>
      </c>
      <c r="J63" s="48">
        <f t="shared" si="3"/>
        <v>190000000</v>
      </c>
      <c r="K63" s="48">
        <f t="shared" si="4"/>
        <v>210000000</v>
      </c>
      <c r="L63" s="43">
        <f t="shared" si="16"/>
        <v>457500000</v>
      </c>
      <c r="M63" s="10">
        <f t="shared" si="10"/>
        <v>0.16944444444444445</v>
      </c>
      <c r="N63" s="9">
        <f t="shared" si="5"/>
        <v>52500000</v>
      </c>
      <c r="O63" s="10">
        <f t="shared" si="11"/>
        <v>0.83055555555555549</v>
      </c>
      <c r="P63" s="11">
        <f t="shared" si="12"/>
        <v>-52500000</v>
      </c>
      <c r="Q63" s="5"/>
    </row>
    <row r="64" spans="1:17" ht="15">
      <c r="A64" s="44">
        <f t="shared" si="15"/>
        <v>2750000000</v>
      </c>
      <c r="B64" s="7">
        <v>0.15</v>
      </c>
      <c r="C64" s="9">
        <f t="shared" si="6"/>
        <v>412500000</v>
      </c>
      <c r="D64" s="10">
        <f t="shared" si="7"/>
        <v>0.85</v>
      </c>
      <c r="E64" s="11">
        <f t="shared" si="0"/>
        <v>2337500000</v>
      </c>
      <c r="F64" s="42">
        <f t="shared" si="1"/>
        <v>0.2</v>
      </c>
      <c r="G64" s="48">
        <v>0</v>
      </c>
      <c r="H64" s="48">
        <f t="shared" si="2"/>
        <v>20000000</v>
      </c>
      <c r="I64" s="48">
        <f t="shared" si="8"/>
        <v>37500000</v>
      </c>
      <c r="J64" s="48">
        <f t="shared" si="3"/>
        <v>190000000</v>
      </c>
      <c r="K64" s="48">
        <f t="shared" si="4"/>
        <v>220000000</v>
      </c>
      <c r="L64" s="43">
        <f t="shared" si="16"/>
        <v>467500000</v>
      </c>
      <c r="M64" s="10">
        <f t="shared" si="10"/>
        <v>0.17</v>
      </c>
      <c r="N64" s="9">
        <f t="shared" si="5"/>
        <v>55000000</v>
      </c>
      <c r="O64" s="10">
        <f t="shared" si="11"/>
        <v>0.83</v>
      </c>
      <c r="P64" s="11">
        <f t="shared" si="12"/>
        <v>-55000000</v>
      </c>
      <c r="Q64" s="5"/>
    </row>
    <row r="65" spans="1:17" ht="15">
      <c r="A65" s="44">
        <f t="shared" si="15"/>
        <v>2800000000</v>
      </c>
      <c r="B65" s="7">
        <v>0.15</v>
      </c>
      <c r="C65" s="9">
        <f t="shared" si="6"/>
        <v>420000000</v>
      </c>
      <c r="D65" s="10">
        <f t="shared" si="7"/>
        <v>0.85</v>
      </c>
      <c r="E65" s="11">
        <f t="shared" si="0"/>
        <v>2380000000</v>
      </c>
      <c r="F65" s="42">
        <f t="shared" si="1"/>
        <v>0.2</v>
      </c>
      <c r="G65" s="48">
        <v>0</v>
      </c>
      <c r="H65" s="48">
        <f t="shared" si="2"/>
        <v>20000000</v>
      </c>
      <c r="I65" s="48">
        <f t="shared" si="8"/>
        <v>37500000</v>
      </c>
      <c r="J65" s="48">
        <f t="shared" si="3"/>
        <v>190000000</v>
      </c>
      <c r="K65" s="48">
        <f t="shared" si="4"/>
        <v>230000000</v>
      </c>
      <c r="L65" s="43">
        <f t="shared" si="16"/>
        <v>477500000</v>
      </c>
      <c r="M65" s="10">
        <f t="shared" si="10"/>
        <v>0.17053571428571429</v>
      </c>
      <c r="N65" s="9">
        <f t="shared" si="5"/>
        <v>57500000</v>
      </c>
      <c r="O65" s="10">
        <f t="shared" si="11"/>
        <v>0.82946428571428577</v>
      </c>
      <c r="P65" s="11">
        <f t="shared" si="12"/>
        <v>-57500000</v>
      </c>
      <c r="Q65" s="5"/>
    </row>
    <row r="66" spans="1:17" ht="15">
      <c r="A66" s="44">
        <f t="shared" si="15"/>
        <v>2850000000</v>
      </c>
      <c r="B66" s="7">
        <v>0.15</v>
      </c>
      <c r="C66" s="9">
        <f t="shared" si="6"/>
        <v>427500000</v>
      </c>
      <c r="D66" s="10">
        <f t="shared" si="7"/>
        <v>0.85</v>
      </c>
      <c r="E66" s="11">
        <f t="shared" si="0"/>
        <v>2422500000</v>
      </c>
      <c r="F66" s="42">
        <f t="shared" si="1"/>
        <v>0.2</v>
      </c>
      <c r="G66" s="48">
        <v>0</v>
      </c>
      <c r="H66" s="48">
        <f t="shared" si="2"/>
        <v>20000000</v>
      </c>
      <c r="I66" s="48">
        <f t="shared" si="8"/>
        <v>37500000</v>
      </c>
      <c r="J66" s="48">
        <f t="shared" si="3"/>
        <v>190000000</v>
      </c>
      <c r="K66" s="48">
        <f t="shared" si="4"/>
        <v>240000000</v>
      </c>
      <c r="L66" s="43">
        <f t="shared" si="16"/>
        <v>487500000</v>
      </c>
      <c r="M66" s="10">
        <f t="shared" si="10"/>
        <v>0.17105263157894737</v>
      </c>
      <c r="N66" s="9">
        <f t="shared" si="5"/>
        <v>60000000</v>
      </c>
      <c r="O66" s="10">
        <f t="shared" si="11"/>
        <v>0.82894736842105265</v>
      </c>
      <c r="P66" s="11">
        <f t="shared" si="12"/>
        <v>-60000000</v>
      </c>
      <c r="Q66" s="5"/>
    </row>
    <row r="67" spans="1:17" ht="15">
      <c r="A67" s="44">
        <f t="shared" si="15"/>
        <v>2900000000</v>
      </c>
      <c r="B67" s="7">
        <v>0.15</v>
      </c>
      <c r="C67" s="9">
        <f t="shared" si="6"/>
        <v>435000000</v>
      </c>
      <c r="D67" s="10">
        <f t="shared" si="7"/>
        <v>0.85</v>
      </c>
      <c r="E67" s="11">
        <f t="shared" si="0"/>
        <v>2465000000</v>
      </c>
      <c r="F67" s="42">
        <f t="shared" si="1"/>
        <v>0.2</v>
      </c>
      <c r="G67" s="48">
        <v>0</v>
      </c>
      <c r="H67" s="48">
        <f t="shared" si="2"/>
        <v>20000000</v>
      </c>
      <c r="I67" s="48">
        <f t="shared" si="8"/>
        <v>37500000</v>
      </c>
      <c r="J67" s="48">
        <f t="shared" si="3"/>
        <v>190000000</v>
      </c>
      <c r="K67" s="48">
        <f t="shared" si="4"/>
        <v>250000000</v>
      </c>
      <c r="L67" s="43">
        <f t="shared" si="16"/>
        <v>497500000</v>
      </c>
      <c r="M67" s="10">
        <f t="shared" si="10"/>
        <v>0.17155172413793104</v>
      </c>
      <c r="N67" s="9">
        <f t="shared" si="5"/>
        <v>62500000</v>
      </c>
      <c r="O67" s="10">
        <f t="shared" si="11"/>
        <v>0.82844827586206893</v>
      </c>
      <c r="P67" s="11">
        <f t="shared" si="12"/>
        <v>-62500000</v>
      </c>
      <c r="Q67" s="5"/>
    </row>
    <row r="68" spans="1:17" ht="15">
      <c r="A68" s="44">
        <f t="shared" si="15"/>
        <v>2950000000</v>
      </c>
      <c r="B68" s="7">
        <v>0.15</v>
      </c>
      <c r="C68" s="9">
        <f t="shared" si="6"/>
        <v>442500000</v>
      </c>
      <c r="D68" s="10">
        <f t="shared" si="7"/>
        <v>0.85</v>
      </c>
      <c r="E68" s="11">
        <f t="shared" si="0"/>
        <v>2507500000</v>
      </c>
      <c r="F68" s="42">
        <f t="shared" si="1"/>
        <v>0.2</v>
      </c>
      <c r="G68" s="48">
        <v>0</v>
      </c>
      <c r="H68" s="48">
        <f t="shared" si="2"/>
        <v>20000000</v>
      </c>
      <c r="I68" s="48">
        <f t="shared" si="8"/>
        <v>37500000</v>
      </c>
      <c r="J68" s="48">
        <f t="shared" si="3"/>
        <v>190000000</v>
      </c>
      <c r="K68" s="48">
        <f t="shared" si="4"/>
        <v>260000000</v>
      </c>
      <c r="L68" s="43">
        <f t="shared" si="16"/>
        <v>507500000</v>
      </c>
      <c r="M68" s="10">
        <f t="shared" si="10"/>
        <v>0.17203389830508475</v>
      </c>
      <c r="N68" s="9">
        <f t="shared" si="5"/>
        <v>65000000</v>
      </c>
      <c r="O68" s="10">
        <f t="shared" si="11"/>
        <v>0.82796610169491525</v>
      </c>
      <c r="P68" s="11">
        <f t="shared" si="12"/>
        <v>-65000000</v>
      </c>
      <c r="Q68" s="5"/>
    </row>
    <row r="69" spans="1:17" ht="15.75" thickBot="1">
      <c r="A69" s="45">
        <f t="shared" si="15"/>
        <v>3000000000</v>
      </c>
      <c r="B69" s="8">
        <v>0.15</v>
      </c>
      <c r="C69" s="12">
        <f t="shared" si="6"/>
        <v>450000000</v>
      </c>
      <c r="D69" s="13">
        <f t="shared" si="7"/>
        <v>0.85</v>
      </c>
      <c r="E69" s="14">
        <f t="shared" si="0"/>
        <v>2550000000</v>
      </c>
      <c r="F69" s="47">
        <f t="shared" si="1"/>
        <v>0.2</v>
      </c>
      <c r="G69" s="49">
        <v>0</v>
      </c>
      <c r="H69" s="49">
        <f t="shared" si="2"/>
        <v>20000000</v>
      </c>
      <c r="I69" s="49">
        <f t="shared" si="8"/>
        <v>37500000</v>
      </c>
      <c r="J69" s="49">
        <f t="shared" si="3"/>
        <v>190000000</v>
      </c>
      <c r="K69" s="49">
        <f t="shared" si="4"/>
        <v>270000000</v>
      </c>
      <c r="L69" s="46">
        <f t="shared" si="16"/>
        <v>517500000</v>
      </c>
      <c r="M69" s="13">
        <f t="shared" si="10"/>
        <v>0.17249999999999999</v>
      </c>
      <c r="N69" s="12">
        <f t="shared" si="5"/>
        <v>67500000</v>
      </c>
      <c r="O69" s="13">
        <f t="shared" si="11"/>
        <v>0.82750000000000001</v>
      </c>
      <c r="P69" s="14">
        <f t="shared" si="12"/>
        <v>-67500000</v>
      </c>
      <c r="Q69" s="5"/>
    </row>
    <row r="70" spans="1:17" ht="15">
      <c r="A70" s="104"/>
      <c r="B70" s="105"/>
      <c r="C70" s="106"/>
      <c r="D70" s="105"/>
      <c r="E70" s="106"/>
      <c r="F70" s="105"/>
      <c r="G70" s="108"/>
      <c r="H70" s="108"/>
      <c r="I70" s="108"/>
      <c r="J70" s="108"/>
      <c r="K70" s="108"/>
      <c r="L70" s="104"/>
      <c r="M70" s="105"/>
      <c r="N70" s="106"/>
      <c r="O70" s="105"/>
      <c r="P70" s="106"/>
      <c r="Q70" s="5"/>
    </row>
    <row r="71" spans="1:17" ht="15.75">
      <c r="A71" s="107" t="s">
        <v>46</v>
      </c>
      <c r="B71" s="107"/>
      <c r="C71" s="5"/>
      <c r="D71" s="6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ht="15">
      <c r="A72" s="95" t="s">
        <v>44</v>
      </c>
      <c r="B72" s="6"/>
      <c r="C72" s="5"/>
      <c r="D72" s="6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ht="15">
      <c r="A73" s="96" t="s">
        <v>43</v>
      </c>
      <c r="B73" s="6"/>
      <c r="C73" s="5"/>
      <c r="D73" s="6"/>
      <c r="E73" s="97"/>
      <c r="F73" s="98"/>
      <c r="G73" s="99"/>
      <c r="H73" s="100"/>
      <c r="I73" s="101"/>
      <c r="J73" s="98"/>
      <c r="K73" s="97"/>
      <c r="L73" s="97"/>
      <c r="M73" s="97"/>
      <c r="N73" s="97"/>
      <c r="O73" s="5"/>
      <c r="P73" s="5"/>
      <c r="Q73" s="5"/>
    </row>
    <row r="74" spans="1:17" ht="15">
      <c r="A74" s="94" t="s">
        <v>45</v>
      </c>
      <c r="D74" s="6"/>
      <c r="E74" s="97"/>
      <c r="F74" s="97"/>
      <c r="G74" s="99"/>
      <c r="H74" s="50"/>
      <c r="I74" s="102"/>
      <c r="J74" s="98"/>
      <c r="K74" s="97"/>
      <c r="L74" s="97"/>
      <c r="M74" s="97"/>
      <c r="N74" s="97"/>
      <c r="O74" s="5"/>
      <c r="P74" s="5"/>
      <c r="Q74" s="5"/>
    </row>
    <row r="75" spans="1:17" ht="15">
      <c r="D75" s="6"/>
      <c r="E75" s="97"/>
      <c r="F75" s="97"/>
      <c r="G75" s="99"/>
      <c r="H75" s="50"/>
      <c r="I75" s="102"/>
      <c r="J75" s="98"/>
      <c r="K75" s="97"/>
      <c r="L75" s="97"/>
      <c r="M75" s="97"/>
      <c r="N75" s="97"/>
      <c r="O75" s="5"/>
      <c r="P75" s="5"/>
      <c r="Q75" s="5"/>
    </row>
    <row r="76" spans="1:17" ht="15">
      <c r="D76" s="6"/>
      <c r="E76" s="97"/>
      <c r="F76" s="97"/>
      <c r="G76" s="99"/>
      <c r="H76" s="50"/>
      <c r="I76" s="102"/>
      <c r="J76" s="98"/>
      <c r="K76" s="97"/>
      <c r="L76" s="97"/>
      <c r="M76" s="97"/>
      <c r="N76" s="97"/>
      <c r="O76" s="5"/>
      <c r="P76" s="5"/>
      <c r="Q76" s="5"/>
    </row>
    <row r="77" spans="1:17" ht="15">
      <c r="D77" s="6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5"/>
      <c r="P77" s="5"/>
      <c r="Q77" s="5"/>
    </row>
    <row r="78" spans="1:17" ht="15">
      <c r="A78" s="5"/>
      <c r="B78" s="6"/>
      <c r="C78" s="5"/>
      <c r="D78" s="6"/>
      <c r="E78" s="97"/>
      <c r="F78" s="98"/>
      <c r="G78" s="99"/>
      <c r="H78" s="100"/>
      <c r="I78" s="101"/>
      <c r="J78" s="97"/>
      <c r="K78" s="97"/>
      <c r="L78" s="97"/>
      <c r="M78" s="97"/>
      <c r="N78" s="97"/>
      <c r="O78" s="5"/>
      <c r="P78" s="5"/>
      <c r="Q78" s="5"/>
    </row>
    <row r="79" spans="1:17" ht="15">
      <c r="A79" s="5"/>
      <c r="B79" s="6"/>
      <c r="C79" s="5"/>
      <c r="D79" s="6"/>
      <c r="E79" s="97"/>
      <c r="F79" s="97"/>
      <c r="G79" s="99"/>
      <c r="H79" s="50"/>
      <c r="I79" s="102"/>
      <c r="J79" s="98"/>
      <c r="K79" s="97"/>
      <c r="L79" s="97"/>
      <c r="M79" s="97"/>
      <c r="N79" s="97"/>
      <c r="O79" s="5"/>
      <c r="P79" s="5"/>
      <c r="Q79" s="5"/>
    </row>
    <row r="80" spans="1:17" ht="15">
      <c r="A80" s="5"/>
      <c r="B80" s="6"/>
      <c r="C80" s="5"/>
      <c r="D80" s="6"/>
      <c r="E80" s="97"/>
      <c r="F80" s="97"/>
      <c r="G80" s="99"/>
      <c r="H80" s="50"/>
      <c r="I80" s="102"/>
      <c r="J80" s="97"/>
      <c r="K80" s="97"/>
      <c r="L80" s="97"/>
      <c r="M80" s="97"/>
      <c r="N80" s="97"/>
      <c r="O80" s="5"/>
      <c r="P80" s="5"/>
      <c r="Q80" s="5"/>
    </row>
    <row r="81" spans="5:14">
      <c r="E81" s="103"/>
      <c r="F81" s="103"/>
      <c r="G81" s="99"/>
      <c r="H81" s="50"/>
      <c r="I81" s="102"/>
      <c r="J81" s="103"/>
      <c r="K81" s="103"/>
      <c r="L81" s="103"/>
      <c r="M81" s="103"/>
      <c r="N81" s="103"/>
    </row>
    <row r="82" spans="5:14">
      <c r="E82" s="103"/>
      <c r="F82" s="103"/>
      <c r="G82" s="103"/>
      <c r="H82" s="103"/>
      <c r="I82" s="103"/>
      <c r="J82" s="103"/>
      <c r="K82" s="103"/>
      <c r="L82" s="103"/>
      <c r="M82" s="103"/>
      <c r="N82" s="103"/>
    </row>
    <row r="83" spans="5:14">
      <c r="E83" s="103"/>
      <c r="F83" s="103"/>
      <c r="G83" s="103"/>
      <c r="H83" s="103"/>
      <c r="I83" s="103"/>
      <c r="J83" s="103"/>
      <c r="K83" s="103"/>
      <c r="L83" s="103"/>
      <c r="M83" s="103"/>
      <c r="N83" s="103"/>
    </row>
    <row r="84" spans="5:14">
      <c r="E84" s="103"/>
      <c r="F84" s="103"/>
      <c r="G84" s="103"/>
      <c r="H84" s="103"/>
      <c r="I84" s="103"/>
      <c r="J84" s="103"/>
      <c r="K84" s="103"/>
      <c r="L84" s="103"/>
      <c r="M84" s="103"/>
      <c r="N84" s="103"/>
    </row>
  </sheetData>
  <mergeCells count="13">
    <mergeCell ref="D8:E8"/>
    <mergeCell ref="F8:N8"/>
    <mergeCell ref="O8:P8"/>
    <mergeCell ref="A1:A9"/>
    <mergeCell ref="B1:E7"/>
    <mergeCell ref="H1:N1"/>
    <mergeCell ref="O1:P1"/>
    <mergeCell ref="G3:L3"/>
    <mergeCell ref="G4:L4"/>
    <mergeCell ref="G5:L5"/>
    <mergeCell ref="G6:L6"/>
    <mergeCell ref="G7:L7"/>
    <mergeCell ref="B8:C8"/>
  </mergeCells>
  <pageMargins left="1.61" right="0.17" top="0.32" bottom="0.31" header="0.35" footer="0.3"/>
  <pageSetup scale="51" orientation="landscape" r:id="rId1"/>
  <headerFooter>
    <oddHeader>&amp;C&amp;"-,Bold"&amp;14ProfitSharing Plan--Tiered Model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4"/>
  <sheetViews>
    <sheetView zoomScale="90" zoomScaleNormal="90" workbookViewId="0">
      <pane xSplit="1" ySplit="8" topLeftCell="B16" activePane="bottomRight" state="frozen"/>
      <selection pane="topRight" activeCell="B1" sqref="B1"/>
      <selection pane="bottomLeft" activeCell="A9" sqref="A9"/>
      <selection pane="bottomRight" activeCell="N19" sqref="N19:N24"/>
    </sheetView>
  </sheetViews>
  <sheetFormatPr defaultRowHeight="12.75"/>
  <cols>
    <col min="1" max="1" width="16.28515625" customWidth="1"/>
    <col min="2" max="2" width="8" style="4" customWidth="1"/>
    <col min="3" max="3" width="15.28515625" bestFit="1" customWidth="1"/>
    <col min="4" max="4" width="7.85546875" style="4" customWidth="1"/>
    <col min="5" max="5" width="15.140625" customWidth="1"/>
    <col min="6" max="6" width="11.85546875" customWidth="1"/>
    <col min="7" max="10" width="11.7109375" customWidth="1"/>
    <col min="11" max="11" width="12" customWidth="1"/>
    <col min="12" max="12" width="14.28515625" customWidth="1"/>
    <col min="13" max="13" width="10.7109375" customWidth="1"/>
    <col min="14" max="14" width="12" customWidth="1"/>
    <col min="15" max="15" width="15" customWidth="1"/>
    <col min="16" max="16" width="15.7109375" customWidth="1"/>
  </cols>
  <sheetData>
    <row r="1" spans="1:17" s="41" customFormat="1" ht="18.75">
      <c r="A1" s="128" t="s">
        <v>20</v>
      </c>
      <c r="B1" s="115" t="s">
        <v>19</v>
      </c>
      <c r="C1" s="116"/>
      <c r="D1" s="116"/>
      <c r="E1" s="117"/>
      <c r="F1" s="72"/>
      <c r="G1" s="73"/>
      <c r="H1" s="124"/>
      <c r="I1" s="124"/>
      <c r="J1" s="124"/>
      <c r="K1" s="124"/>
      <c r="L1" s="124"/>
      <c r="M1" s="124"/>
      <c r="N1" s="124"/>
      <c r="O1" s="126" t="s">
        <v>39</v>
      </c>
      <c r="P1" s="127"/>
      <c r="Q1" s="15"/>
    </row>
    <row r="2" spans="1:17" s="41" customFormat="1" ht="15">
      <c r="A2" s="129"/>
      <c r="B2" s="118"/>
      <c r="C2" s="119"/>
      <c r="D2" s="119"/>
      <c r="E2" s="120"/>
      <c r="F2" s="74"/>
      <c r="G2" s="75"/>
      <c r="H2" s="76"/>
      <c r="I2" s="77"/>
      <c r="J2" s="77"/>
      <c r="K2" s="77"/>
      <c r="L2" s="77"/>
      <c r="M2" s="77"/>
      <c r="N2" s="77"/>
      <c r="O2" s="78" t="s">
        <v>37</v>
      </c>
      <c r="P2" s="79" t="s">
        <v>38</v>
      </c>
      <c r="Q2" s="15"/>
    </row>
    <row r="3" spans="1:17" s="41" customFormat="1" ht="15.75" thickBot="1">
      <c r="A3" s="129"/>
      <c r="B3" s="118"/>
      <c r="C3" s="119"/>
      <c r="D3" s="119"/>
      <c r="E3" s="120"/>
      <c r="F3" s="80">
        <v>0</v>
      </c>
      <c r="G3" s="125" t="s">
        <v>35</v>
      </c>
      <c r="H3" s="125"/>
      <c r="I3" s="125"/>
      <c r="J3" s="125"/>
      <c r="K3" s="125"/>
      <c r="L3" s="125"/>
      <c r="M3" s="81"/>
      <c r="N3" s="82"/>
      <c r="O3" s="83">
        <v>0</v>
      </c>
      <c r="P3" s="84">
        <f>O4-1</f>
        <v>300000000</v>
      </c>
      <c r="Q3" s="15"/>
    </row>
    <row r="4" spans="1:17" s="41" customFormat="1" ht="15.75" thickBot="1">
      <c r="A4" s="129"/>
      <c r="B4" s="118"/>
      <c r="C4" s="119"/>
      <c r="D4" s="119"/>
      <c r="E4" s="120"/>
      <c r="F4" s="93">
        <v>0.1</v>
      </c>
      <c r="G4" s="125" t="s">
        <v>40</v>
      </c>
      <c r="H4" s="125"/>
      <c r="I4" s="125"/>
      <c r="J4" s="125"/>
      <c r="K4" s="125"/>
      <c r="L4" s="125"/>
      <c r="M4" s="81"/>
      <c r="N4" s="82"/>
      <c r="O4" s="92">
        <v>300000001</v>
      </c>
      <c r="P4" s="85">
        <f>O5-1</f>
        <v>500000000</v>
      </c>
      <c r="Q4" s="15"/>
    </row>
    <row r="5" spans="1:17" s="41" customFormat="1" ht="15.75" thickBot="1">
      <c r="A5" s="129"/>
      <c r="B5" s="118"/>
      <c r="C5" s="119"/>
      <c r="D5" s="119"/>
      <c r="E5" s="120"/>
      <c r="F5" s="93">
        <v>0.15</v>
      </c>
      <c r="G5" s="125" t="s">
        <v>40</v>
      </c>
      <c r="H5" s="125"/>
      <c r="I5" s="125"/>
      <c r="J5" s="125"/>
      <c r="K5" s="125"/>
      <c r="L5" s="125"/>
      <c r="M5" s="81"/>
      <c r="N5" s="82"/>
      <c r="O5" s="92">
        <v>500000001</v>
      </c>
      <c r="P5" s="85">
        <f>O6-1</f>
        <v>750000000</v>
      </c>
      <c r="Q5" s="15"/>
    </row>
    <row r="6" spans="1:17" s="41" customFormat="1" ht="15.75" thickBot="1">
      <c r="A6" s="129"/>
      <c r="B6" s="118"/>
      <c r="C6" s="119"/>
      <c r="D6" s="119"/>
      <c r="E6" s="120"/>
      <c r="F6" s="93">
        <v>0.2</v>
      </c>
      <c r="G6" s="125" t="s">
        <v>40</v>
      </c>
      <c r="H6" s="125"/>
      <c r="I6" s="125"/>
      <c r="J6" s="125"/>
      <c r="K6" s="125"/>
      <c r="L6" s="125"/>
      <c r="M6" s="81"/>
      <c r="N6" s="82"/>
      <c r="O6" s="92">
        <v>750000001</v>
      </c>
      <c r="P6" s="85">
        <f>O7-1</f>
        <v>1650000000</v>
      </c>
      <c r="Q6" s="15"/>
    </row>
    <row r="7" spans="1:17" s="41" customFormat="1" ht="15.75" thickBot="1">
      <c r="A7" s="129"/>
      <c r="B7" s="121"/>
      <c r="C7" s="122"/>
      <c r="D7" s="122"/>
      <c r="E7" s="123"/>
      <c r="F7" s="93">
        <v>0.2</v>
      </c>
      <c r="G7" s="125" t="s">
        <v>36</v>
      </c>
      <c r="H7" s="125"/>
      <c r="I7" s="125"/>
      <c r="J7" s="125"/>
      <c r="K7" s="125"/>
      <c r="L7" s="125"/>
      <c r="M7" s="81"/>
      <c r="N7" s="82"/>
      <c r="O7" s="92">
        <v>1650000001</v>
      </c>
      <c r="P7" s="86" t="s">
        <v>41</v>
      </c>
      <c r="Q7" s="15"/>
    </row>
    <row r="8" spans="1:17" s="41" customFormat="1" ht="15">
      <c r="A8" s="130"/>
      <c r="B8" s="132" t="s">
        <v>17</v>
      </c>
      <c r="C8" s="133"/>
      <c r="D8" s="133" t="s">
        <v>18</v>
      </c>
      <c r="E8" s="134"/>
      <c r="F8" s="135" t="s">
        <v>17</v>
      </c>
      <c r="G8" s="136"/>
      <c r="H8" s="136"/>
      <c r="I8" s="136"/>
      <c r="J8" s="136"/>
      <c r="K8" s="136"/>
      <c r="L8" s="136"/>
      <c r="M8" s="136"/>
      <c r="N8" s="133"/>
      <c r="O8" s="113" t="s">
        <v>18</v>
      </c>
      <c r="P8" s="114"/>
      <c r="Q8" s="15"/>
    </row>
    <row r="9" spans="1:17" s="41" customFormat="1" ht="26.25">
      <c r="A9" s="131"/>
      <c r="B9" s="87" t="s">
        <v>22</v>
      </c>
      <c r="C9" s="88" t="s">
        <v>21</v>
      </c>
      <c r="D9" s="88" t="s">
        <v>22</v>
      </c>
      <c r="E9" s="89" t="s">
        <v>21</v>
      </c>
      <c r="F9" s="90" t="s">
        <v>34</v>
      </c>
      <c r="G9" s="88">
        <f>+F3</f>
        <v>0</v>
      </c>
      <c r="H9" s="88">
        <f>+F4</f>
        <v>0.1</v>
      </c>
      <c r="I9" s="88">
        <f>+F5</f>
        <v>0.15</v>
      </c>
      <c r="J9" s="88">
        <f>+F6</f>
        <v>0.2</v>
      </c>
      <c r="K9" s="88">
        <f>+F7</f>
        <v>0.2</v>
      </c>
      <c r="L9" s="91" t="s">
        <v>4</v>
      </c>
      <c r="M9" s="91" t="s">
        <v>42</v>
      </c>
      <c r="N9" s="109" t="s">
        <v>47</v>
      </c>
      <c r="O9" s="88" t="s">
        <v>42</v>
      </c>
      <c r="P9" s="109" t="s">
        <v>47</v>
      </c>
      <c r="Q9" s="15"/>
    </row>
    <row r="10" spans="1:17" ht="15">
      <c r="A10" s="44">
        <v>50000000</v>
      </c>
      <c r="B10" s="7">
        <v>0.15</v>
      </c>
      <c r="C10" s="9">
        <f>+A10*B10</f>
        <v>7500000</v>
      </c>
      <c r="D10" s="10">
        <f>1-B10</f>
        <v>0.85</v>
      </c>
      <c r="E10" s="11">
        <f t="shared" ref="E10:E69" si="0">+D10*A10</f>
        <v>42500000</v>
      </c>
      <c r="F10" s="42">
        <f t="shared" ref="F10:F69" si="1">IF(A10&gt;$P$6,$F$7,IF(A10&gt;$P$5,$F$6,IF(A10&gt;$P$4,$F$5,IF(A10&gt;$P$3,$F$4,$F$3))))</f>
        <v>0</v>
      </c>
      <c r="G10" s="48">
        <v>0</v>
      </c>
      <c r="H10" s="48">
        <f t="shared" ref="H10:H69" si="2">IF(A10&gt;$P$3,IF(A10&gt;$P$4,($P$4-$P$3)*$F$4,(A10-$P$3)*$F$4),0)</f>
        <v>0</v>
      </c>
      <c r="I10" s="48">
        <f>IF($A10&gt;$P$4,IF($A10&gt;$P$5,($P$5-$P$4)*$F$5,($A10-$P$4)*$F$5),0)</f>
        <v>0</v>
      </c>
      <c r="J10" s="48">
        <f t="shared" ref="J10:J69" si="3">IF($A10&gt;$P$5,IF($A10&gt;$P$6,($P$6-$P$5)*$F$6,($A10-$P$5)*$F$6),0)</f>
        <v>0</v>
      </c>
      <c r="K10" s="48">
        <f t="shared" ref="K10:K69" si="4">IF($A10&gt;$P$6,($A10-$P$6)*$F$7,0)</f>
        <v>0</v>
      </c>
      <c r="L10" s="43">
        <f>SUM(G10:K10)</f>
        <v>0</v>
      </c>
      <c r="M10" s="10">
        <f>L10/A10</f>
        <v>0</v>
      </c>
      <c r="N10" s="9">
        <f t="shared" ref="N10:N69" si="5">+L10-C10</f>
        <v>-7500000</v>
      </c>
      <c r="O10" s="10">
        <f>1-M10</f>
        <v>1</v>
      </c>
      <c r="P10" s="11">
        <f>+(A10-L10)-E10</f>
        <v>7500000</v>
      </c>
      <c r="Q10" s="5"/>
    </row>
    <row r="11" spans="1:17" ht="15">
      <c r="A11" s="44">
        <f>+A10+50000000</f>
        <v>100000000</v>
      </c>
      <c r="B11" s="7">
        <v>0.15</v>
      </c>
      <c r="C11" s="9">
        <f t="shared" ref="C11:C69" si="6">+A11*B11</f>
        <v>15000000</v>
      </c>
      <c r="D11" s="10">
        <f t="shared" ref="D11:D69" si="7">1-B11</f>
        <v>0.85</v>
      </c>
      <c r="E11" s="11">
        <f t="shared" si="0"/>
        <v>85000000</v>
      </c>
      <c r="F11" s="42">
        <f t="shared" si="1"/>
        <v>0</v>
      </c>
      <c r="G11" s="48">
        <v>0</v>
      </c>
      <c r="H11" s="48">
        <f t="shared" si="2"/>
        <v>0</v>
      </c>
      <c r="I11" s="48">
        <f t="shared" ref="I11:I69" si="8">IF(A11&gt;$P$4,IF(A11&gt;$P$5,($P$5-$P$4)*$F$5,(A11-$P$4)*$F$5),0)</f>
        <v>0</v>
      </c>
      <c r="J11" s="48">
        <f t="shared" si="3"/>
        <v>0</v>
      </c>
      <c r="K11" s="48">
        <f t="shared" si="4"/>
        <v>0</v>
      </c>
      <c r="L11" s="43">
        <f t="shared" ref="L11:L49" si="9">SUM(G11:K11)</f>
        <v>0</v>
      </c>
      <c r="M11" s="10">
        <f t="shared" ref="M11:M69" si="10">L11/A11</f>
        <v>0</v>
      </c>
      <c r="N11" s="9">
        <f t="shared" si="5"/>
        <v>-15000000</v>
      </c>
      <c r="O11" s="10">
        <f t="shared" ref="O11:O69" si="11">1-M11</f>
        <v>1</v>
      </c>
      <c r="P11" s="11">
        <f t="shared" ref="P11:P69" si="12">+(A11-L11)-E11</f>
        <v>15000000</v>
      </c>
      <c r="Q11" s="5"/>
    </row>
    <row r="12" spans="1:17" ht="15">
      <c r="A12" s="44">
        <f t="shared" ref="A12:A17" si="13">+A11+50000000</f>
        <v>150000000</v>
      </c>
      <c r="B12" s="7">
        <v>0.15</v>
      </c>
      <c r="C12" s="9">
        <f t="shared" si="6"/>
        <v>22500000</v>
      </c>
      <c r="D12" s="10">
        <f t="shared" si="7"/>
        <v>0.85</v>
      </c>
      <c r="E12" s="11">
        <f t="shared" si="0"/>
        <v>127500000</v>
      </c>
      <c r="F12" s="42">
        <f t="shared" si="1"/>
        <v>0</v>
      </c>
      <c r="G12" s="48">
        <v>0</v>
      </c>
      <c r="H12" s="48">
        <f t="shared" si="2"/>
        <v>0</v>
      </c>
      <c r="I12" s="48">
        <f t="shared" si="8"/>
        <v>0</v>
      </c>
      <c r="J12" s="48">
        <f t="shared" si="3"/>
        <v>0</v>
      </c>
      <c r="K12" s="48">
        <f t="shared" si="4"/>
        <v>0</v>
      </c>
      <c r="L12" s="43">
        <f t="shared" si="9"/>
        <v>0</v>
      </c>
      <c r="M12" s="10">
        <f t="shared" si="10"/>
        <v>0</v>
      </c>
      <c r="N12" s="9">
        <f t="shared" si="5"/>
        <v>-22500000</v>
      </c>
      <c r="O12" s="10">
        <f t="shared" si="11"/>
        <v>1</v>
      </c>
      <c r="P12" s="11">
        <f t="shared" si="12"/>
        <v>22500000</v>
      </c>
      <c r="Q12" s="5"/>
    </row>
    <row r="13" spans="1:17" ht="15">
      <c r="A13" s="51">
        <f t="shared" si="13"/>
        <v>200000000</v>
      </c>
      <c r="B13" s="52">
        <v>0.15</v>
      </c>
      <c r="C13" s="53">
        <f t="shared" si="6"/>
        <v>30000000</v>
      </c>
      <c r="D13" s="54">
        <f t="shared" si="7"/>
        <v>0.85</v>
      </c>
      <c r="E13" s="55">
        <f t="shared" si="0"/>
        <v>170000000</v>
      </c>
      <c r="F13" s="56">
        <f t="shared" si="1"/>
        <v>0</v>
      </c>
      <c r="G13" s="57">
        <v>0</v>
      </c>
      <c r="H13" s="57">
        <f t="shared" si="2"/>
        <v>0</v>
      </c>
      <c r="I13" s="57">
        <f t="shared" si="8"/>
        <v>0</v>
      </c>
      <c r="J13" s="57">
        <f t="shared" si="3"/>
        <v>0</v>
      </c>
      <c r="K13" s="57">
        <f t="shared" si="4"/>
        <v>0</v>
      </c>
      <c r="L13" s="57">
        <f t="shared" si="9"/>
        <v>0</v>
      </c>
      <c r="M13" s="54">
        <f t="shared" si="10"/>
        <v>0</v>
      </c>
      <c r="N13" s="53">
        <f t="shared" si="5"/>
        <v>-30000000</v>
      </c>
      <c r="O13" s="54">
        <f t="shared" si="11"/>
        <v>1</v>
      </c>
      <c r="P13" s="55">
        <f t="shared" si="12"/>
        <v>30000000</v>
      </c>
      <c r="Q13" s="5"/>
    </row>
    <row r="14" spans="1:17" ht="15">
      <c r="A14" s="51">
        <f t="shared" si="13"/>
        <v>250000000</v>
      </c>
      <c r="B14" s="52">
        <v>0.15</v>
      </c>
      <c r="C14" s="53">
        <f t="shared" si="6"/>
        <v>37500000</v>
      </c>
      <c r="D14" s="54">
        <f t="shared" si="7"/>
        <v>0.85</v>
      </c>
      <c r="E14" s="55">
        <f t="shared" si="0"/>
        <v>212500000</v>
      </c>
      <c r="F14" s="56">
        <f t="shared" si="1"/>
        <v>0</v>
      </c>
      <c r="G14" s="57">
        <v>0</v>
      </c>
      <c r="H14" s="57">
        <f t="shared" si="2"/>
        <v>0</v>
      </c>
      <c r="I14" s="57">
        <f t="shared" si="8"/>
        <v>0</v>
      </c>
      <c r="J14" s="57">
        <f t="shared" si="3"/>
        <v>0</v>
      </c>
      <c r="K14" s="57">
        <f t="shared" si="4"/>
        <v>0</v>
      </c>
      <c r="L14" s="57">
        <f t="shared" si="9"/>
        <v>0</v>
      </c>
      <c r="M14" s="54">
        <f t="shared" si="10"/>
        <v>0</v>
      </c>
      <c r="N14" s="53">
        <f t="shared" si="5"/>
        <v>-37500000</v>
      </c>
      <c r="O14" s="54">
        <f t="shared" si="11"/>
        <v>1</v>
      </c>
      <c r="P14" s="55">
        <f t="shared" si="12"/>
        <v>37500000</v>
      </c>
      <c r="Q14" s="5"/>
    </row>
    <row r="15" spans="1:17" ht="15">
      <c r="A15" s="44">
        <f t="shared" si="13"/>
        <v>300000000</v>
      </c>
      <c r="B15" s="7">
        <v>0.15</v>
      </c>
      <c r="C15" s="9">
        <f t="shared" si="6"/>
        <v>45000000</v>
      </c>
      <c r="D15" s="10">
        <f t="shared" si="7"/>
        <v>0.85</v>
      </c>
      <c r="E15" s="11">
        <f t="shared" si="0"/>
        <v>255000000</v>
      </c>
      <c r="F15" s="42">
        <f t="shared" si="1"/>
        <v>0</v>
      </c>
      <c r="G15" s="48">
        <v>0</v>
      </c>
      <c r="H15" s="48">
        <f t="shared" si="2"/>
        <v>0</v>
      </c>
      <c r="I15" s="48">
        <f t="shared" si="8"/>
        <v>0</v>
      </c>
      <c r="J15" s="48">
        <f t="shared" si="3"/>
        <v>0</v>
      </c>
      <c r="K15" s="48">
        <f t="shared" si="4"/>
        <v>0</v>
      </c>
      <c r="L15" s="43">
        <f t="shared" si="9"/>
        <v>0</v>
      </c>
      <c r="M15" s="10">
        <f t="shared" si="10"/>
        <v>0</v>
      </c>
      <c r="N15" s="9">
        <f t="shared" si="5"/>
        <v>-45000000</v>
      </c>
      <c r="O15" s="10">
        <f t="shared" si="11"/>
        <v>1</v>
      </c>
      <c r="P15" s="11">
        <f t="shared" si="12"/>
        <v>45000000</v>
      </c>
      <c r="Q15" s="5"/>
    </row>
    <row r="16" spans="1:17" ht="15">
      <c r="A16" s="44">
        <f t="shared" si="13"/>
        <v>350000000</v>
      </c>
      <c r="B16" s="7">
        <v>0.15</v>
      </c>
      <c r="C16" s="9">
        <f t="shared" si="6"/>
        <v>52500000</v>
      </c>
      <c r="D16" s="10">
        <f t="shared" si="7"/>
        <v>0.85</v>
      </c>
      <c r="E16" s="11">
        <f t="shared" si="0"/>
        <v>297500000</v>
      </c>
      <c r="F16" s="42">
        <f t="shared" si="1"/>
        <v>0.1</v>
      </c>
      <c r="G16" s="48">
        <v>0</v>
      </c>
      <c r="H16" s="48">
        <f t="shared" si="2"/>
        <v>5000000</v>
      </c>
      <c r="I16" s="48">
        <f t="shared" si="8"/>
        <v>0</v>
      </c>
      <c r="J16" s="48">
        <f t="shared" si="3"/>
        <v>0</v>
      </c>
      <c r="K16" s="48">
        <f t="shared" si="4"/>
        <v>0</v>
      </c>
      <c r="L16" s="43">
        <f t="shared" si="9"/>
        <v>5000000</v>
      </c>
      <c r="M16" s="10">
        <f t="shared" si="10"/>
        <v>1.4285714285714285E-2</v>
      </c>
      <c r="N16" s="9">
        <f t="shared" si="5"/>
        <v>-47500000</v>
      </c>
      <c r="O16" s="10">
        <f t="shared" si="11"/>
        <v>0.98571428571428577</v>
      </c>
      <c r="P16" s="11">
        <f t="shared" si="12"/>
        <v>47500000</v>
      </c>
      <c r="Q16" s="5"/>
    </row>
    <row r="17" spans="1:17" ht="15">
      <c r="A17" s="44">
        <f t="shared" si="13"/>
        <v>400000000</v>
      </c>
      <c r="B17" s="7">
        <v>0.15</v>
      </c>
      <c r="C17" s="9">
        <f t="shared" si="6"/>
        <v>60000000</v>
      </c>
      <c r="D17" s="10">
        <f t="shared" si="7"/>
        <v>0.85</v>
      </c>
      <c r="E17" s="11">
        <f t="shared" si="0"/>
        <v>340000000</v>
      </c>
      <c r="F17" s="42">
        <f t="shared" si="1"/>
        <v>0.1</v>
      </c>
      <c r="G17" s="48">
        <v>0</v>
      </c>
      <c r="H17" s="48">
        <f t="shared" si="2"/>
        <v>10000000</v>
      </c>
      <c r="I17" s="48">
        <f t="shared" si="8"/>
        <v>0</v>
      </c>
      <c r="J17" s="48">
        <f t="shared" si="3"/>
        <v>0</v>
      </c>
      <c r="K17" s="48">
        <f t="shared" si="4"/>
        <v>0</v>
      </c>
      <c r="L17" s="43">
        <f t="shared" si="9"/>
        <v>10000000</v>
      </c>
      <c r="M17" s="10">
        <f t="shared" si="10"/>
        <v>2.5000000000000001E-2</v>
      </c>
      <c r="N17" s="9">
        <f t="shared" si="5"/>
        <v>-50000000</v>
      </c>
      <c r="O17" s="10">
        <f t="shared" si="11"/>
        <v>0.97499999999999998</v>
      </c>
      <c r="P17" s="11">
        <f t="shared" si="12"/>
        <v>50000000</v>
      </c>
      <c r="Q17" s="5"/>
    </row>
    <row r="18" spans="1:17" ht="15">
      <c r="A18" s="44">
        <f>+A17+50000000</f>
        <v>450000000</v>
      </c>
      <c r="B18" s="7">
        <v>0.15</v>
      </c>
      <c r="C18" s="9">
        <f t="shared" si="6"/>
        <v>67500000</v>
      </c>
      <c r="D18" s="10">
        <f t="shared" si="7"/>
        <v>0.85</v>
      </c>
      <c r="E18" s="11">
        <f t="shared" si="0"/>
        <v>382500000</v>
      </c>
      <c r="F18" s="42">
        <f t="shared" si="1"/>
        <v>0.1</v>
      </c>
      <c r="G18" s="48"/>
      <c r="H18" s="48">
        <f t="shared" si="2"/>
        <v>15000000</v>
      </c>
      <c r="I18" s="48">
        <f t="shared" si="8"/>
        <v>0</v>
      </c>
      <c r="J18" s="48">
        <f t="shared" si="3"/>
        <v>0</v>
      </c>
      <c r="K18" s="48">
        <f t="shared" si="4"/>
        <v>0</v>
      </c>
      <c r="L18" s="43">
        <f t="shared" si="9"/>
        <v>15000000</v>
      </c>
      <c r="M18" s="10">
        <f t="shared" si="10"/>
        <v>3.3333333333333333E-2</v>
      </c>
      <c r="N18" s="9">
        <f t="shared" si="5"/>
        <v>-52500000</v>
      </c>
      <c r="O18" s="10">
        <f t="shared" si="11"/>
        <v>0.96666666666666667</v>
      </c>
      <c r="P18" s="11">
        <f t="shared" si="12"/>
        <v>52500000</v>
      </c>
      <c r="Q18" s="5"/>
    </row>
    <row r="19" spans="1:17" ht="15">
      <c r="A19" s="44">
        <f t="shared" ref="A19:A48" si="14">+A18+50000000</f>
        <v>500000000</v>
      </c>
      <c r="B19" s="7">
        <v>0.15</v>
      </c>
      <c r="C19" s="9">
        <f t="shared" si="6"/>
        <v>75000000</v>
      </c>
      <c r="D19" s="10">
        <f t="shared" si="7"/>
        <v>0.85</v>
      </c>
      <c r="E19" s="11">
        <f t="shared" si="0"/>
        <v>425000000</v>
      </c>
      <c r="F19" s="42">
        <f t="shared" si="1"/>
        <v>0.1</v>
      </c>
      <c r="G19" s="48">
        <v>0</v>
      </c>
      <c r="H19" s="48">
        <f t="shared" si="2"/>
        <v>20000000</v>
      </c>
      <c r="I19" s="48">
        <f t="shared" si="8"/>
        <v>0</v>
      </c>
      <c r="J19" s="48">
        <f t="shared" si="3"/>
        <v>0</v>
      </c>
      <c r="K19" s="48">
        <f t="shared" si="4"/>
        <v>0</v>
      </c>
      <c r="L19" s="43">
        <f t="shared" si="9"/>
        <v>20000000</v>
      </c>
      <c r="M19" s="10">
        <f t="shared" si="10"/>
        <v>0.04</v>
      </c>
      <c r="N19" s="9">
        <f t="shared" si="5"/>
        <v>-55000000</v>
      </c>
      <c r="O19" s="10">
        <f t="shared" si="11"/>
        <v>0.96</v>
      </c>
      <c r="P19" s="11">
        <f t="shared" si="12"/>
        <v>55000000</v>
      </c>
      <c r="Q19" s="5"/>
    </row>
    <row r="20" spans="1:17" ht="15">
      <c r="A20" s="44">
        <f t="shared" si="14"/>
        <v>550000000</v>
      </c>
      <c r="B20" s="7">
        <v>0.15</v>
      </c>
      <c r="C20" s="9">
        <f t="shared" si="6"/>
        <v>82500000</v>
      </c>
      <c r="D20" s="10">
        <f t="shared" si="7"/>
        <v>0.85</v>
      </c>
      <c r="E20" s="11">
        <f t="shared" si="0"/>
        <v>467500000</v>
      </c>
      <c r="F20" s="42">
        <f t="shared" si="1"/>
        <v>0.15</v>
      </c>
      <c r="G20" s="48">
        <v>0</v>
      </c>
      <c r="H20" s="48">
        <f t="shared" si="2"/>
        <v>20000000</v>
      </c>
      <c r="I20" s="48">
        <f t="shared" si="8"/>
        <v>7500000</v>
      </c>
      <c r="J20" s="48">
        <f t="shared" si="3"/>
        <v>0</v>
      </c>
      <c r="K20" s="48">
        <f t="shared" si="4"/>
        <v>0</v>
      </c>
      <c r="L20" s="43">
        <f t="shared" si="9"/>
        <v>27500000</v>
      </c>
      <c r="M20" s="10">
        <f t="shared" si="10"/>
        <v>0.05</v>
      </c>
      <c r="N20" s="9">
        <f t="shared" si="5"/>
        <v>-55000000</v>
      </c>
      <c r="O20" s="10">
        <f t="shared" si="11"/>
        <v>0.95</v>
      </c>
      <c r="P20" s="11">
        <f t="shared" si="12"/>
        <v>55000000</v>
      </c>
      <c r="Q20" s="5"/>
    </row>
    <row r="21" spans="1:17" ht="15">
      <c r="A21" s="44">
        <f t="shared" si="14"/>
        <v>600000000</v>
      </c>
      <c r="B21" s="7">
        <v>0.15</v>
      </c>
      <c r="C21" s="9">
        <f t="shared" si="6"/>
        <v>90000000</v>
      </c>
      <c r="D21" s="10">
        <f t="shared" si="7"/>
        <v>0.85</v>
      </c>
      <c r="E21" s="11">
        <f t="shared" si="0"/>
        <v>510000000</v>
      </c>
      <c r="F21" s="42">
        <f t="shared" si="1"/>
        <v>0.15</v>
      </c>
      <c r="G21" s="48">
        <v>0</v>
      </c>
      <c r="H21" s="48">
        <f t="shared" si="2"/>
        <v>20000000</v>
      </c>
      <c r="I21" s="48">
        <f t="shared" si="8"/>
        <v>15000000</v>
      </c>
      <c r="J21" s="48">
        <f t="shared" si="3"/>
        <v>0</v>
      </c>
      <c r="K21" s="48">
        <f t="shared" si="4"/>
        <v>0</v>
      </c>
      <c r="L21" s="43">
        <f t="shared" si="9"/>
        <v>35000000</v>
      </c>
      <c r="M21" s="10">
        <f t="shared" si="10"/>
        <v>5.8333333333333334E-2</v>
      </c>
      <c r="N21" s="9">
        <f t="shared" si="5"/>
        <v>-55000000</v>
      </c>
      <c r="O21" s="10">
        <f t="shared" si="11"/>
        <v>0.94166666666666665</v>
      </c>
      <c r="P21" s="11">
        <f t="shared" si="12"/>
        <v>55000000</v>
      </c>
      <c r="Q21" s="5"/>
    </row>
    <row r="22" spans="1:17" ht="15">
      <c r="A22" s="44">
        <f t="shared" si="14"/>
        <v>650000000</v>
      </c>
      <c r="B22" s="7">
        <v>0.15</v>
      </c>
      <c r="C22" s="9">
        <f t="shared" si="6"/>
        <v>97500000</v>
      </c>
      <c r="D22" s="10">
        <f t="shared" si="7"/>
        <v>0.85</v>
      </c>
      <c r="E22" s="11">
        <f t="shared" si="0"/>
        <v>552500000</v>
      </c>
      <c r="F22" s="42">
        <f t="shared" si="1"/>
        <v>0.15</v>
      </c>
      <c r="G22" s="48">
        <v>0</v>
      </c>
      <c r="H22" s="48">
        <f t="shared" si="2"/>
        <v>20000000</v>
      </c>
      <c r="I22" s="48">
        <f t="shared" si="8"/>
        <v>22500000</v>
      </c>
      <c r="J22" s="48">
        <f t="shared" si="3"/>
        <v>0</v>
      </c>
      <c r="K22" s="48">
        <f t="shared" si="4"/>
        <v>0</v>
      </c>
      <c r="L22" s="43">
        <f t="shared" si="9"/>
        <v>42500000</v>
      </c>
      <c r="M22" s="10">
        <f t="shared" si="10"/>
        <v>6.5384615384615388E-2</v>
      </c>
      <c r="N22" s="9">
        <f t="shared" si="5"/>
        <v>-55000000</v>
      </c>
      <c r="O22" s="10">
        <f t="shared" si="11"/>
        <v>0.93461538461538463</v>
      </c>
      <c r="P22" s="11">
        <f t="shared" si="12"/>
        <v>55000000</v>
      </c>
      <c r="Q22" s="5"/>
    </row>
    <row r="23" spans="1:17" ht="15">
      <c r="A23" s="58">
        <f t="shared" si="14"/>
        <v>700000000</v>
      </c>
      <c r="B23" s="59">
        <v>0.15</v>
      </c>
      <c r="C23" s="60">
        <f t="shared" si="6"/>
        <v>105000000</v>
      </c>
      <c r="D23" s="61">
        <f t="shared" si="7"/>
        <v>0.85</v>
      </c>
      <c r="E23" s="62">
        <f t="shared" si="0"/>
        <v>595000000</v>
      </c>
      <c r="F23" s="63">
        <f t="shared" si="1"/>
        <v>0.15</v>
      </c>
      <c r="G23" s="64">
        <v>0</v>
      </c>
      <c r="H23" s="64">
        <f t="shared" si="2"/>
        <v>20000000</v>
      </c>
      <c r="I23" s="64">
        <f t="shared" si="8"/>
        <v>30000000</v>
      </c>
      <c r="J23" s="64">
        <f t="shared" si="3"/>
        <v>0</v>
      </c>
      <c r="K23" s="64">
        <f t="shared" si="4"/>
        <v>0</v>
      </c>
      <c r="L23" s="64">
        <f t="shared" si="9"/>
        <v>50000000</v>
      </c>
      <c r="M23" s="61">
        <f t="shared" si="10"/>
        <v>7.1428571428571425E-2</v>
      </c>
      <c r="N23" s="60">
        <f t="shared" si="5"/>
        <v>-55000000</v>
      </c>
      <c r="O23" s="61">
        <f t="shared" si="11"/>
        <v>0.9285714285714286</v>
      </c>
      <c r="P23" s="62">
        <f t="shared" si="12"/>
        <v>55000000</v>
      </c>
      <c r="Q23" s="5"/>
    </row>
    <row r="24" spans="1:17" ht="15">
      <c r="A24" s="58">
        <f t="shared" si="14"/>
        <v>750000000</v>
      </c>
      <c r="B24" s="59">
        <v>0.15</v>
      </c>
      <c r="C24" s="60">
        <f t="shared" si="6"/>
        <v>112500000</v>
      </c>
      <c r="D24" s="61">
        <f t="shared" si="7"/>
        <v>0.85</v>
      </c>
      <c r="E24" s="62">
        <f t="shared" si="0"/>
        <v>637500000</v>
      </c>
      <c r="F24" s="63">
        <f t="shared" si="1"/>
        <v>0.15</v>
      </c>
      <c r="G24" s="64">
        <v>0</v>
      </c>
      <c r="H24" s="64">
        <f t="shared" si="2"/>
        <v>20000000</v>
      </c>
      <c r="I24" s="64">
        <f t="shared" si="8"/>
        <v>37500000</v>
      </c>
      <c r="J24" s="64">
        <f t="shared" si="3"/>
        <v>0</v>
      </c>
      <c r="K24" s="64">
        <f t="shared" si="4"/>
        <v>0</v>
      </c>
      <c r="L24" s="64">
        <f t="shared" si="9"/>
        <v>57500000</v>
      </c>
      <c r="M24" s="61">
        <f t="shared" si="10"/>
        <v>7.6666666666666661E-2</v>
      </c>
      <c r="N24" s="60">
        <f t="shared" si="5"/>
        <v>-55000000</v>
      </c>
      <c r="O24" s="61">
        <f t="shared" si="11"/>
        <v>0.92333333333333334</v>
      </c>
      <c r="P24" s="62">
        <f t="shared" si="12"/>
        <v>55000000</v>
      </c>
      <c r="Q24" s="5"/>
    </row>
    <row r="25" spans="1:17" ht="15">
      <c r="A25" s="44">
        <f t="shared" si="14"/>
        <v>800000000</v>
      </c>
      <c r="B25" s="7">
        <v>0.15</v>
      </c>
      <c r="C25" s="9">
        <f t="shared" si="6"/>
        <v>120000000</v>
      </c>
      <c r="D25" s="10">
        <f t="shared" si="7"/>
        <v>0.85</v>
      </c>
      <c r="E25" s="11">
        <f t="shared" si="0"/>
        <v>680000000</v>
      </c>
      <c r="F25" s="42">
        <f t="shared" si="1"/>
        <v>0.2</v>
      </c>
      <c r="G25" s="48">
        <v>0</v>
      </c>
      <c r="H25" s="48">
        <f t="shared" si="2"/>
        <v>20000000</v>
      </c>
      <c r="I25" s="48">
        <f t="shared" si="8"/>
        <v>37500000</v>
      </c>
      <c r="J25" s="48">
        <f t="shared" si="3"/>
        <v>10000000</v>
      </c>
      <c r="K25" s="48">
        <f t="shared" si="4"/>
        <v>0</v>
      </c>
      <c r="L25" s="43">
        <f t="shared" si="9"/>
        <v>67500000</v>
      </c>
      <c r="M25" s="10">
        <f t="shared" si="10"/>
        <v>8.4375000000000006E-2</v>
      </c>
      <c r="N25" s="9">
        <f t="shared" si="5"/>
        <v>-52500000</v>
      </c>
      <c r="O25" s="10">
        <f t="shared" si="11"/>
        <v>0.91562500000000002</v>
      </c>
      <c r="P25" s="11">
        <f t="shared" si="12"/>
        <v>52500000</v>
      </c>
      <c r="Q25" s="5"/>
    </row>
    <row r="26" spans="1:17" ht="15">
      <c r="A26" s="44">
        <f t="shared" si="14"/>
        <v>850000000</v>
      </c>
      <c r="B26" s="7">
        <v>0.15</v>
      </c>
      <c r="C26" s="9">
        <f t="shared" si="6"/>
        <v>127500000</v>
      </c>
      <c r="D26" s="10">
        <f t="shared" si="7"/>
        <v>0.85</v>
      </c>
      <c r="E26" s="11">
        <f t="shared" si="0"/>
        <v>722500000</v>
      </c>
      <c r="F26" s="42">
        <f t="shared" si="1"/>
        <v>0.2</v>
      </c>
      <c r="G26" s="48">
        <v>0</v>
      </c>
      <c r="H26" s="48">
        <f t="shared" si="2"/>
        <v>20000000</v>
      </c>
      <c r="I26" s="48">
        <f t="shared" si="8"/>
        <v>37500000</v>
      </c>
      <c r="J26" s="48">
        <f t="shared" si="3"/>
        <v>20000000</v>
      </c>
      <c r="K26" s="48">
        <f t="shared" si="4"/>
        <v>0</v>
      </c>
      <c r="L26" s="43">
        <f t="shared" si="9"/>
        <v>77500000</v>
      </c>
      <c r="M26" s="10">
        <f t="shared" si="10"/>
        <v>9.1176470588235289E-2</v>
      </c>
      <c r="N26" s="9">
        <f t="shared" si="5"/>
        <v>-50000000</v>
      </c>
      <c r="O26" s="10">
        <f t="shared" si="11"/>
        <v>0.9088235294117647</v>
      </c>
      <c r="P26" s="11">
        <f t="shared" si="12"/>
        <v>50000000</v>
      </c>
      <c r="Q26" s="5"/>
    </row>
    <row r="27" spans="1:17" ht="15">
      <c r="A27" s="44">
        <f t="shared" si="14"/>
        <v>900000000</v>
      </c>
      <c r="B27" s="7">
        <v>0.15</v>
      </c>
      <c r="C27" s="9">
        <f t="shared" si="6"/>
        <v>135000000</v>
      </c>
      <c r="D27" s="10">
        <f t="shared" si="7"/>
        <v>0.85</v>
      </c>
      <c r="E27" s="11">
        <f t="shared" si="0"/>
        <v>765000000</v>
      </c>
      <c r="F27" s="42">
        <f t="shared" si="1"/>
        <v>0.2</v>
      </c>
      <c r="G27" s="48">
        <v>0</v>
      </c>
      <c r="H27" s="48">
        <f t="shared" si="2"/>
        <v>20000000</v>
      </c>
      <c r="I27" s="48">
        <f t="shared" si="8"/>
        <v>37500000</v>
      </c>
      <c r="J27" s="48">
        <f t="shared" si="3"/>
        <v>30000000</v>
      </c>
      <c r="K27" s="48">
        <f t="shared" si="4"/>
        <v>0</v>
      </c>
      <c r="L27" s="43">
        <f t="shared" si="9"/>
        <v>87500000</v>
      </c>
      <c r="M27" s="10">
        <f t="shared" si="10"/>
        <v>9.7222222222222224E-2</v>
      </c>
      <c r="N27" s="9">
        <f t="shared" si="5"/>
        <v>-47500000</v>
      </c>
      <c r="O27" s="10">
        <f t="shared" si="11"/>
        <v>0.90277777777777779</v>
      </c>
      <c r="P27" s="11">
        <f t="shared" si="12"/>
        <v>47500000</v>
      </c>
      <c r="Q27" s="5"/>
    </row>
    <row r="28" spans="1:17" ht="15">
      <c r="A28" s="44">
        <f t="shared" si="14"/>
        <v>950000000</v>
      </c>
      <c r="B28" s="7">
        <v>0.15</v>
      </c>
      <c r="C28" s="9">
        <f t="shared" si="6"/>
        <v>142500000</v>
      </c>
      <c r="D28" s="10">
        <f t="shared" si="7"/>
        <v>0.85</v>
      </c>
      <c r="E28" s="11">
        <f t="shared" si="0"/>
        <v>807500000</v>
      </c>
      <c r="F28" s="42">
        <f t="shared" si="1"/>
        <v>0.2</v>
      </c>
      <c r="G28" s="48">
        <v>0</v>
      </c>
      <c r="H28" s="48">
        <f t="shared" si="2"/>
        <v>20000000</v>
      </c>
      <c r="I28" s="48">
        <f t="shared" si="8"/>
        <v>37500000</v>
      </c>
      <c r="J28" s="48">
        <f t="shared" si="3"/>
        <v>40000000</v>
      </c>
      <c r="K28" s="48">
        <f t="shared" si="4"/>
        <v>0</v>
      </c>
      <c r="L28" s="43">
        <f t="shared" si="9"/>
        <v>97500000</v>
      </c>
      <c r="M28" s="10">
        <f t="shared" si="10"/>
        <v>0.10263157894736842</v>
      </c>
      <c r="N28" s="9">
        <f t="shared" si="5"/>
        <v>-45000000</v>
      </c>
      <c r="O28" s="10">
        <f t="shared" si="11"/>
        <v>0.89736842105263159</v>
      </c>
      <c r="P28" s="11">
        <f t="shared" si="12"/>
        <v>45000000</v>
      </c>
      <c r="Q28" s="5"/>
    </row>
    <row r="29" spans="1:17" ht="15">
      <c r="A29" s="44">
        <f t="shared" si="14"/>
        <v>1000000000</v>
      </c>
      <c r="B29" s="7">
        <v>0.15</v>
      </c>
      <c r="C29" s="9">
        <f t="shared" si="6"/>
        <v>150000000</v>
      </c>
      <c r="D29" s="10">
        <f t="shared" si="7"/>
        <v>0.85</v>
      </c>
      <c r="E29" s="11">
        <f t="shared" si="0"/>
        <v>850000000</v>
      </c>
      <c r="F29" s="42">
        <f t="shared" si="1"/>
        <v>0.2</v>
      </c>
      <c r="G29" s="48">
        <v>0</v>
      </c>
      <c r="H29" s="48">
        <f t="shared" si="2"/>
        <v>20000000</v>
      </c>
      <c r="I29" s="48">
        <f t="shared" si="8"/>
        <v>37500000</v>
      </c>
      <c r="J29" s="48">
        <f t="shared" si="3"/>
        <v>50000000</v>
      </c>
      <c r="K29" s="48">
        <f t="shared" si="4"/>
        <v>0</v>
      </c>
      <c r="L29" s="43">
        <f t="shared" si="9"/>
        <v>107500000</v>
      </c>
      <c r="M29" s="10">
        <f t="shared" si="10"/>
        <v>0.1075</v>
      </c>
      <c r="N29" s="9">
        <f t="shared" si="5"/>
        <v>-42500000</v>
      </c>
      <c r="O29" s="10">
        <f t="shared" si="11"/>
        <v>0.89249999999999996</v>
      </c>
      <c r="P29" s="11">
        <f t="shared" si="12"/>
        <v>42500000</v>
      </c>
      <c r="Q29" s="5"/>
    </row>
    <row r="30" spans="1:17" ht="15">
      <c r="A30" s="65">
        <f t="shared" si="14"/>
        <v>1050000000</v>
      </c>
      <c r="B30" s="66">
        <v>0.15</v>
      </c>
      <c r="C30" s="67">
        <f t="shared" si="6"/>
        <v>157500000</v>
      </c>
      <c r="D30" s="68">
        <f t="shared" si="7"/>
        <v>0.85</v>
      </c>
      <c r="E30" s="69">
        <f t="shared" si="0"/>
        <v>892500000</v>
      </c>
      <c r="F30" s="70">
        <f t="shared" si="1"/>
        <v>0.2</v>
      </c>
      <c r="G30" s="71">
        <v>0</v>
      </c>
      <c r="H30" s="71">
        <f t="shared" si="2"/>
        <v>20000000</v>
      </c>
      <c r="I30" s="71">
        <f t="shared" si="8"/>
        <v>37500000</v>
      </c>
      <c r="J30" s="71">
        <f t="shared" si="3"/>
        <v>60000000</v>
      </c>
      <c r="K30" s="71">
        <f t="shared" si="4"/>
        <v>0</v>
      </c>
      <c r="L30" s="71">
        <f t="shared" si="9"/>
        <v>117500000</v>
      </c>
      <c r="M30" s="68">
        <f t="shared" si="10"/>
        <v>0.11190476190476191</v>
      </c>
      <c r="N30" s="67">
        <f t="shared" si="5"/>
        <v>-40000000</v>
      </c>
      <c r="O30" s="68">
        <f t="shared" si="11"/>
        <v>0.88809523809523805</v>
      </c>
      <c r="P30" s="69">
        <f t="shared" si="12"/>
        <v>40000000</v>
      </c>
      <c r="Q30" s="5"/>
    </row>
    <row r="31" spans="1:17" ht="15">
      <c r="A31" s="65">
        <f t="shared" si="14"/>
        <v>1100000000</v>
      </c>
      <c r="B31" s="66">
        <v>0.15</v>
      </c>
      <c r="C31" s="67">
        <f t="shared" si="6"/>
        <v>165000000</v>
      </c>
      <c r="D31" s="68">
        <f t="shared" si="7"/>
        <v>0.85</v>
      </c>
      <c r="E31" s="69">
        <f t="shared" si="0"/>
        <v>935000000</v>
      </c>
      <c r="F31" s="70">
        <f t="shared" si="1"/>
        <v>0.2</v>
      </c>
      <c r="G31" s="71">
        <v>0</v>
      </c>
      <c r="H31" s="71">
        <f t="shared" si="2"/>
        <v>20000000</v>
      </c>
      <c r="I31" s="71">
        <f t="shared" si="8"/>
        <v>37500000</v>
      </c>
      <c r="J31" s="71">
        <f t="shared" si="3"/>
        <v>70000000</v>
      </c>
      <c r="K31" s="71">
        <f t="shared" si="4"/>
        <v>0</v>
      </c>
      <c r="L31" s="71">
        <f t="shared" si="9"/>
        <v>127500000</v>
      </c>
      <c r="M31" s="68">
        <f t="shared" si="10"/>
        <v>0.11590909090909091</v>
      </c>
      <c r="N31" s="67">
        <f t="shared" si="5"/>
        <v>-37500000</v>
      </c>
      <c r="O31" s="68">
        <f t="shared" si="11"/>
        <v>0.88409090909090904</v>
      </c>
      <c r="P31" s="69">
        <f t="shared" si="12"/>
        <v>37500000</v>
      </c>
      <c r="Q31" s="5"/>
    </row>
    <row r="32" spans="1:17" ht="15">
      <c r="A32" s="44">
        <f t="shared" si="14"/>
        <v>1150000000</v>
      </c>
      <c r="B32" s="7">
        <v>0.15</v>
      </c>
      <c r="C32" s="9">
        <f t="shared" si="6"/>
        <v>172500000</v>
      </c>
      <c r="D32" s="10">
        <f t="shared" si="7"/>
        <v>0.85</v>
      </c>
      <c r="E32" s="11">
        <f t="shared" si="0"/>
        <v>977500000</v>
      </c>
      <c r="F32" s="42">
        <f t="shared" si="1"/>
        <v>0.2</v>
      </c>
      <c r="G32" s="48">
        <v>0</v>
      </c>
      <c r="H32" s="48">
        <f t="shared" si="2"/>
        <v>20000000</v>
      </c>
      <c r="I32" s="48">
        <f t="shared" si="8"/>
        <v>37500000</v>
      </c>
      <c r="J32" s="48">
        <f t="shared" si="3"/>
        <v>80000000</v>
      </c>
      <c r="K32" s="48">
        <f t="shared" si="4"/>
        <v>0</v>
      </c>
      <c r="L32" s="43">
        <f t="shared" si="9"/>
        <v>137500000</v>
      </c>
      <c r="M32" s="10">
        <f t="shared" si="10"/>
        <v>0.11956521739130435</v>
      </c>
      <c r="N32" s="9">
        <f t="shared" si="5"/>
        <v>-35000000</v>
      </c>
      <c r="O32" s="10">
        <f t="shared" si="11"/>
        <v>0.88043478260869568</v>
      </c>
      <c r="P32" s="11">
        <f t="shared" si="12"/>
        <v>35000000</v>
      </c>
      <c r="Q32" s="5"/>
    </row>
    <row r="33" spans="1:17" ht="15">
      <c r="A33" s="44">
        <f t="shared" si="14"/>
        <v>1200000000</v>
      </c>
      <c r="B33" s="7">
        <v>0.15</v>
      </c>
      <c r="C33" s="9">
        <f t="shared" si="6"/>
        <v>180000000</v>
      </c>
      <c r="D33" s="10">
        <f t="shared" si="7"/>
        <v>0.85</v>
      </c>
      <c r="E33" s="11">
        <f t="shared" si="0"/>
        <v>1020000000</v>
      </c>
      <c r="F33" s="42">
        <f t="shared" si="1"/>
        <v>0.2</v>
      </c>
      <c r="G33" s="48">
        <v>0</v>
      </c>
      <c r="H33" s="48">
        <f t="shared" si="2"/>
        <v>20000000</v>
      </c>
      <c r="I33" s="48">
        <f t="shared" si="8"/>
        <v>37500000</v>
      </c>
      <c r="J33" s="48">
        <f t="shared" si="3"/>
        <v>90000000</v>
      </c>
      <c r="K33" s="48">
        <f t="shared" si="4"/>
        <v>0</v>
      </c>
      <c r="L33" s="43">
        <f t="shared" si="9"/>
        <v>147500000</v>
      </c>
      <c r="M33" s="10">
        <f t="shared" si="10"/>
        <v>0.12291666666666666</v>
      </c>
      <c r="N33" s="9">
        <f t="shared" si="5"/>
        <v>-32500000</v>
      </c>
      <c r="O33" s="10">
        <f t="shared" si="11"/>
        <v>0.87708333333333333</v>
      </c>
      <c r="P33" s="11">
        <f t="shared" si="12"/>
        <v>32500000</v>
      </c>
      <c r="Q33" s="5"/>
    </row>
    <row r="34" spans="1:17" ht="15">
      <c r="A34" s="44">
        <f t="shared" si="14"/>
        <v>1250000000</v>
      </c>
      <c r="B34" s="7">
        <v>0.15</v>
      </c>
      <c r="C34" s="9">
        <f t="shared" si="6"/>
        <v>187500000</v>
      </c>
      <c r="D34" s="10">
        <f t="shared" si="7"/>
        <v>0.85</v>
      </c>
      <c r="E34" s="11">
        <f t="shared" si="0"/>
        <v>1062500000</v>
      </c>
      <c r="F34" s="42">
        <f t="shared" si="1"/>
        <v>0.2</v>
      </c>
      <c r="G34" s="48">
        <v>0</v>
      </c>
      <c r="H34" s="48">
        <f t="shared" si="2"/>
        <v>20000000</v>
      </c>
      <c r="I34" s="48">
        <f t="shared" si="8"/>
        <v>37500000</v>
      </c>
      <c r="J34" s="48">
        <f t="shared" si="3"/>
        <v>100000000</v>
      </c>
      <c r="K34" s="48">
        <f t="shared" si="4"/>
        <v>0</v>
      </c>
      <c r="L34" s="43">
        <f t="shared" si="9"/>
        <v>157500000</v>
      </c>
      <c r="M34" s="10">
        <f t="shared" si="10"/>
        <v>0.126</v>
      </c>
      <c r="N34" s="9">
        <f t="shared" si="5"/>
        <v>-30000000</v>
      </c>
      <c r="O34" s="10">
        <f t="shared" si="11"/>
        <v>0.874</v>
      </c>
      <c r="P34" s="11">
        <f t="shared" si="12"/>
        <v>30000000</v>
      </c>
      <c r="Q34" s="5"/>
    </row>
    <row r="35" spans="1:17" ht="15">
      <c r="A35" s="44">
        <f t="shared" si="14"/>
        <v>1300000000</v>
      </c>
      <c r="B35" s="7">
        <v>0.15</v>
      </c>
      <c r="C35" s="9">
        <f t="shared" si="6"/>
        <v>195000000</v>
      </c>
      <c r="D35" s="10">
        <f t="shared" si="7"/>
        <v>0.85</v>
      </c>
      <c r="E35" s="11">
        <f t="shared" si="0"/>
        <v>1105000000</v>
      </c>
      <c r="F35" s="42">
        <f t="shared" si="1"/>
        <v>0.2</v>
      </c>
      <c r="G35" s="48">
        <v>0</v>
      </c>
      <c r="H35" s="48">
        <f t="shared" si="2"/>
        <v>20000000</v>
      </c>
      <c r="I35" s="48">
        <f t="shared" si="8"/>
        <v>37500000</v>
      </c>
      <c r="J35" s="48">
        <f t="shared" si="3"/>
        <v>110000000</v>
      </c>
      <c r="K35" s="48">
        <f t="shared" si="4"/>
        <v>0</v>
      </c>
      <c r="L35" s="43">
        <f t="shared" si="9"/>
        <v>167500000</v>
      </c>
      <c r="M35" s="10">
        <f t="shared" si="10"/>
        <v>0.12884615384615383</v>
      </c>
      <c r="N35" s="9">
        <f t="shared" si="5"/>
        <v>-27500000</v>
      </c>
      <c r="O35" s="10">
        <f t="shared" si="11"/>
        <v>0.87115384615384617</v>
      </c>
      <c r="P35" s="11">
        <f t="shared" si="12"/>
        <v>27500000</v>
      </c>
      <c r="Q35" s="5"/>
    </row>
    <row r="36" spans="1:17" ht="15">
      <c r="A36" s="44">
        <f t="shared" si="14"/>
        <v>1350000000</v>
      </c>
      <c r="B36" s="7">
        <v>0.15</v>
      </c>
      <c r="C36" s="9">
        <f t="shared" si="6"/>
        <v>202500000</v>
      </c>
      <c r="D36" s="10">
        <f t="shared" si="7"/>
        <v>0.85</v>
      </c>
      <c r="E36" s="11">
        <f t="shared" si="0"/>
        <v>1147500000</v>
      </c>
      <c r="F36" s="42">
        <f t="shared" si="1"/>
        <v>0.2</v>
      </c>
      <c r="G36" s="48">
        <v>0</v>
      </c>
      <c r="H36" s="48">
        <f t="shared" si="2"/>
        <v>20000000</v>
      </c>
      <c r="I36" s="48">
        <f t="shared" si="8"/>
        <v>37500000</v>
      </c>
      <c r="J36" s="48">
        <f t="shared" si="3"/>
        <v>120000000</v>
      </c>
      <c r="K36" s="48">
        <f t="shared" si="4"/>
        <v>0</v>
      </c>
      <c r="L36" s="43">
        <f t="shared" si="9"/>
        <v>177500000</v>
      </c>
      <c r="M36" s="10">
        <f t="shared" si="10"/>
        <v>0.13148148148148148</v>
      </c>
      <c r="N36" s="9">
        <f t="shared" si="5"/>
        <v>-25000000</v>
      </c>
      <c r="O36" s="10">
        <f t="shared" si="11"/>
        <v>0.86851851851851847</v>
      </c>
      <c r="P36" s="11">
        <f t="shared" si="12"/>
        <v>25000000</v>
      </c>
      <c r="Q36" s="5"/>
    </row>
    <row r="37" spans="1:17" ht="15">
      <c r="A37" s="44">
        <f t="shared" si="14"/>
        <v>1400000000</v>
      </c>
      <c r="B37" s="7">
        <v>0.15</v>
      </c>
      <c r="C37" s="9">
        <f t="shared" si="6"/>
        <v>210000000</v>
      </c>
      <c r="D37" s="10">
        <f t="shared" si="7"/>
        <v>0.85</v>
      </c>
      <c r="E37" s="11">
        <f t="shared" si="0"/>
        <v>1190000000</v>
      </c>
      <c r="F37" s="42">
        <f t="shared" si="1"/>
        <v>0.2</v>
      </c>
      <c r="G37" s="48">
        <v>0</v>
      </c>
      <c r="H37" s="48">
        <f t="shared" si="2"/>
        <v>20000000</v>
      </c>
      <c r="I37" s="48">
        <f t="shared" si="8"/>
        <v>37500000</v>
      </c>
      <c r="J37" s="48">
        <f t="shared" si="3"/>
        <v>130000000</v>
      </c>
      <c r="K37" s="48">
        <f t="shared" si="4"/>
        <v>0</v>
      </c>
      <c r="L37" s="43">
        <f t="shared" si="9"/>
        <v>187500000</v>
      </c>
      <c r="M37" s="10">
        <f t="shared" si="10"/>
        <v>0.13392857142857142</v>
      </c>
      <c r="N37" s="9">
        <f t="shared" si="5"/>
        <v>-22500000</v>
      </c>
      <c r="O37" s="10">
        <f t="shared" si="11"/>
        <v>0.8660714285714286</v>
      </c>
      <c r="P37" s="11">
        <f t="shared" si="12"/>
        <v>22500000</v>
      </c>
      <c r="Q37" s="5"/>
    </row>
    <row r="38" spans="1:17" ht="15">
      <c r="A38" s="44">
        <f t="shared" si="14"/>
        <v>1450000000</v>
      </c>
      <c r="B38" s="7">
        <v>0.15</v>
      </c>
      <c r="C38" s="9">
        <f t="shared" si="6"/>
        <v>217500000</v>
      </c>
      <c r="D38" s="10">
        <f t="shared" si="7"/>
        <v>0.85</v>
      </c>
      <c r="E38" s="11">
        <f t="shared" si="0"/>
        <v>1232500000</v>
      </c>
      <c r="F38" s="42">
        <f t="shared" si="1"/>
        <v>0.2</v>
      </c>
      <c r="G38" s="48">
        <v>0</v>
      </c>
      <c r="H38" s="48">
        <f t="shared" si="2"/>
        <v>20000000</v>
      </c>
      <c r="I38" s="48">
        <f t="shared" si="8"/>
        <v>37500000</v>
      </c>
      <c r="J38" s="48">
        <f t="shared" si="3"/>
        <v>140000000</v>
      </c>
      <c r="K38" s="48">
        <f t="shared" si="4"/>
        <v>0</v>
      </c>
      <c r="L38" s="43">
        <f t="shared" si="9"/>
        <v>197500000</v>
      </c>
      <c r="M38" s="10">
        <f t="shared" si="10"/>
        <v>0.13620689655172413</v>
      </c>
      <c r="N38" s="9">
        <f t="shared" si="5"/>
        <v>-20000000</v>
      </c>
      <c r="O38" s="10">
        <f t="shared" si="11"/>
        <v>0.86379310344827587</v>
      </c>
      <c r="P38" s="11">
        <f t="shared" si="12"/>
        <v>20000000</v>
      </c>
      <c r="Q38" s="5"/>
    </row>
    <row r="39" spans="1:17" ht="15">
      <c r="A39" s="44">
        <f t="shared" si="14"/>
        <v>1500000000</v>
      </c>
      <c r="B39" s="7">
        <v>0.15</v>
      </c>
      <c r="C39" s="9">
        <f t="shared" si="6"/>
        <v>225000000</v>
      </c>
      <c r="D39" s="10">
        <f t="shared" si="7"/>
        <v>0.85</v>
      </c>
      <c r="E39" s="11">
        <f t="shared" si="0"/>
        <v>1275000000</v>
      </c>
      <c r="F39" s="42">
        <f t="shared" si="1"/>
        <v>0.2</v>
      </c>
      <c r="G39" s="48">
        <v>0</v>
      </c>
      <c r="H39" s="48">
        <f t="shared" si="2"/>
        <v>20000000</v>
      </c>
      <c r="I39" s="48">
        <f t="shared" si="8"/>
        <v>37500000</v>
      </c>
      <c r="J39" s="48">
        <f t="shared" si="3"/>
        <v>150000000</v>
      </c>
      <c r="K39" s="48">
        <f t="shared" si="4"/>
        <v>0</v>
      </c>
      <c r="L39" s="43">
        <f t="shared" si="9"/>
        <v>207500000</v>
      </c>
      <c r="M39" s="10">
        <f t="shared" si="10"/>
        <v>0.13833333333333334</v>
      </c>
      <c r="N39" s="9">
        <f t="shared" si="5"/>
        <v>-17500000</v>
      </c>
      <c r="O39" s="10">
        <f t="shared" si="11"/>
        <v>0.86166666666666669</v>
      </c>
      <c r="P39" s="11">
        <f t="shared" si="12"/>
        <v>17500000</v>
      </c>
      <c r="Q39" s="5"/>
    </row>
    <row r="40" spans="1:17" ht="15">
      <c r="A40" s="44">
        <f t="shared" si="14"/>
        <v>1550000000</v>
      </c>
      <c r="B40" s="7">
        <v>0.15</v>
      </c>
      <c r="C40" s="9">
        <f t="shared" si="6"/>
        <v>232500000</v>
      </c>
      <c r="D40" s="10">
        <f t="shared" si="7"/>
        <v>0.85</v>
      </c>
      <c r="E40" s="11">
        <f t="shared" si="0"/>
        <v>1317500000</v>
      </c>
      <c r="F40" s="42">
        <f t="shared" si="1"/>
        <v>0.2</v>
      </c>
      <c r="G40" s="48">
        <v>0</v>
      </c>
      <c r="H40" s="48">
        <f t="shared" si="2"/>
        <v>20000000</v>
      </c>
      <c r="I40" s="48">
        <f t="shared" si="8"/>
        <v>37500000</v>
      </c>
      <c r="J40" s="48">
        <f t="shared" si="3"/>
        <v>160000000</v>
      </c>
      <c r="K40" s="48">
        <f t="shared" si="4"/>
        <v>0</v>
      </c>
      <c r="L40" s="43">
        <f t="shared" si="9"/>
        <v>217500000</v>
      </c>
      <c r="M40" s="10">
        <f t="shared" si="10"/>
        <v>0.14032258064516129</v>
      </c>
      <c r="N40" s="9">
        <f t="shared" si="5"/>
        <v>-15000000</v>
      </c>
      <c r="O40" s="10">
        <f t="shared" si="11"/>
        <v>0.85967741935483866</v>
      </c>
      <c r="P40" s="11">
        <f t="shared" si="12"/>
        <v>15000000</v>
      </c>
      <c r="Q40" s="5"/>
    </row>
    <row r="41" spans="1:17" ht="15">
      <c r="A41" s="44">
        <f t="shared" si="14"/>
        <v>1600000000</v>
      </c>
      <c r="B41" s="7">
        <v>0.15</v>
      </c>
      <c r="C41" s="9">
        <f t="shared" si="6"/>
        <v>240000000</v>
      </c>
      <c r="D41" s="10">
        <f t="shared" si="7"/>
        <v>0.85</v>
      </c>
      <c r="E41" s="11">
        <f t="shared" si="0"/>
        <v>1360000000</v>
      </c>
      <c r="F41" s="42">
        <f t="shared" si="1"/>
        <v>0.2</v>
      </c>
      <c r="G41" s="48">
        <v>0</v>
      </c>
      <c r="H41" s="48">
        <f t="shared" si="2"/>
        <v>20000000</v>
      </c>
      <c r="I41" s="48">
        <f t="shared" si="8"/>
        <v>37500000</v>
      </c>
      <c r="J41" s="48">
        <f t="shared" si="3"/>
        <v>170000000</v>
      </c>
      <c r="K41" s="48">
        <f t="shared" si="4"/>
        <v>0</v>
      </c>
      <c r="L41" s="43">
        <f t="shared" si="9"/>
        <v>227500000</v>
      </c>
      <c r="M41" s="10">
        <f t="shared" si="10"/>
        <v>0.14218749999999999</v>
      </c>
      <c r="N41" s="9">
        <f t="shared" si="5"/>
        <v>-12500000</v>
      </c>
      <c r="O41" s="10">
        <f t="shared" si="11"/>
        <v>0.85781249999999998</v>
      </c>
      <c r="P41" s="11">
        <f t="shared" si="12"/>
        <v>12500000</v>
      </c>
      <c r="Q41" s="5"/>
    </row>
    <row r="42" spans="1:17" ht="15">
      <c r="A42" s="44">
        <f t="shared" si="14"/>
        <v>1650000000</v>
      </c>
      <c r="B42" s="7">
        <v>0.15</v>
      </c>
      <c r="C42" s="9">
        <f t="shared" si="6"/>
        <v>247500000</v>
      </c>
      <c r="D42" s="10">
        <f t="shared" si="7"/>
        <v>0.85</v>
      </c>
      <c r="E42" s="11">
        <f t="shared" si="0"/>
        <v>1402500000</v>
      </c>
      <c r="F42" s="42">
        <f t="shared" si="1"/>
        <v>0.2</v>
      </c>
      <c r="G42" s="48">
        <v>0</v>
      </c>
      <c r="H42" s="48">
        <f t="shared" si="2"/>
        <v>20000000</v>
      </c>
      <c r="I42" s="48">
        <f t="shared" si="8"/>
        <v>37500000</v>
      </c>
      <c r="J42" s="48">
        <f t="shared" si="3"/>
        <v>180000000</v>
      </c>
      <c r="K42" s="48">
        <f t="shared" si="4"/>
        <v>0</v>
      </c>
      <c r="L42" s="43">
        <f t="shared" si="9"/>
        <v>237500000</v>
      </c>
      <c r="M42" s="10">
        <f t="shared" si="10"/>
        <v>0.14393939393939395</v>
      </c>
      <c r="N42" s="9">
        <f t="shared" si="5"/>
        <v>-10000000</v>
      </c>
      <c r="O42" s="10">
        <f t="shared" si="11"/>
        <v>0.85606060606060608</v>
      </c>
      <c r="P42" s="11">
        <f t="shared" si="12"/>
        <v>10000000</v>
      </c>
      <c r="Q42" s="5"/>
    </row>
    <row r="43" spans="1:17" ht="15">
      <c r="A43" s="44">
        <f t="shared" si="14"/>
        <v>1700000000</v>
      </c>
      <c r="B43" s="7">
        <v>0.15</v>
      </c>
      <c r="C43" s="9">
        <f t="shared" si="6"/>
        <v>255000000</v>
      </c>
      <c r="D43" s="10">
        <f t="shared" si="7"/>
        <v>0.85</v>
      </c>
      <c r="E43" s="11">
        <f t="shared" si="0"/>
        <v>1445000000</v>
      </c>
      <c r="F43" s="42">
        <f t="shared" si="1"/>
        <v>0.2</v>
      </c>
      <c r="G43" s="48">
        <v>0</v>
      </c>
      <c r="H43" s="48">
        <f t="shared" si="2"/>
        <v>20000000</v>
      </c>
      <c r="I43" s="48">
        <f t="shared" si="8"/>
        <v>37500000</v>
      </c>
      <c r="J43" s="48">
        <f t="shared" si="3"/>
        <v>180000000</v>
      </c>
      <c r="K43" s="48">
        <f t="shared" si="4"/>
        <v>10000000</v>
      </c>
      <c r="L43" s="43">
        <f t="shared" si="9"/>
        <v>247500000</v>
      </c>
      <c r="M43" s="10">
        <f t="shared" si="10"/>
        <v>0.14558823529411766</v>
      </c>
      <c r="N43" s="9">
        <f t="shared" si="5"/>
        <v>-7500000</v>
      </c>
      <c r="O43" s="10">
        <f t="shared" si="11"/>
        <v>0.85441176470588232</v>
      </c>
      <c r="P43" s="11">
        <f t="shared" si="12"/>
        <v>7500000</v>
      </c>
      <c r="Q43" s="5"/>
    </row>
    <row r="44" spans="1:17" ht="15">
      <c r="A44" s="44">
        <f t="shared" si="14"/>
        <v>1750000000</v>
      </c>
      <c r="B44" s="7">
        <v>0.15</v>
      </c>
      <c r="C44" s="9">
        <f t="shared" si="6"/>
        <v>262500000</v>
      </c>
      <c r="D44" s="10">
        <f t="shared" si="7"/>
        <v>0.85</v>
      </c>
      <c r="E44" s="11">
        <f t="shared" si="0"/>
        <v>1487500000</v>
      </c>
      <c r="F44" s="42">
        <f t="shared" si="1"/>
        <v>0.2</v>
      </c>
      <c r="G44" s="48">
        <v>0</v>
      </c>
      <c r="H44" s="48">
        <f t="shared" si="2"/>
        <v>20000000</v>
      </c>
      <c r="I44" s="48">
        <f t="shared" si="8"/>
        <v>37500000</v>
      </c>
      <c r="J44" s="48">
        <f t="shared" si="3"/>
        <v>180000000</v>
      </c>
      <c r="K44" s="48">
        <f t="shared" si="4"/>
        <v>20000000</v>
      </c>
      <c r="L44" s="43">
        <f t="shared" si="9"/>
        <v>257500000</v>
      </c>
      <c r="M44" s="10">
        <f t="shared" si="10"/>
        <v>0.14714285714285713</v>
      </c>
      <c r="N44" s="9">
        <f t="shared" si="5"/>
        <v>-5000000</v>
      </c>
      <c r="O44" s="10">
        <f t="shared" si="11"/>
        <v>0.85285714285714287</v>
      </c>
      <c r="P44" s="11">
        <f t="shared" si="12"/>
        <v>5000000</v>
      </c>
      <c r="Q44" s="5"/>
    </row>
    <row r="45" spans="1:17" ht="15">
      <c r="A45" s="44">
        <f t="shared" si="14"/>
        <v>1800000000</v>
      </c>
      <c r="B45" s="7">
        <v>0.15</v>
      </c>
      <c r="C45" s="9">
        <f t="shared" si="6"/>
        <v>270000000</v>
      </c>
      <c r="D45" s="10">
        <f t="shared" si="7"/>
        <v>0.85</v>
      </c>
      <c r="E45" s="11">
        <f t="shared" si="0"/>
        <v>1530000000</v>
      </c>
      <c r="F45" s="42">
        <f t="shared" si="1"/>
        <v>0.2</v>
      </c>
      <c r="G45" s="48">
        <v>0</v>
      </c>
      <c r="H45" s="48">
        <f t="shared" si="2"/>
        <v>20000000</v>
      </c>
      <c r="I45" s="48">
        <f t="shared" si="8"/>
        <v>37500000</v>
      </c>
      <c r="J45" s="48">
        <f t="shared" si="3"/>
        <v>180000000</v>
      </c>
      <c r="K45" s="48">
        <f t="shared" si="4"/>
        <v>30000000</v>
      </c>
      <c r="L45" s="43">
        <f t="shared" si="9"/>
        <v>267500000</v>
      </c>
      <c r="M45" s="10">
        <f t="shared" si="10"/>
        <v>0.14861111111111111</v>
      </c>
      <c r="N45" s="9">
        <f t="shared" si="5"/>
        <v>-2500000</v>
      </c>
      <c r="O45" s="10">
        <f t="shared" si="11"/>
        <v>0.85138888888888886</v>
      </c>
      <c r="P45" s="11">
        <f t="shared" si="12"/>
        <v>2500000</v>
      </c>
      <c r="Q45" s="5"/>
    </row>
    <row r="46" spans="1:17" ht="15">
      <c r="A46" s="44">
        <f t="shared" si="14"/>
        <v>1850000000</v>
      </c>
      <c r="B46" s="7">
        <v>0.15</v>
      </c>
      <c r="C46" s="9">
        <f t="shared" si="6"/>
        <v>277500000</v>
      </c>
      <c r="D46" s="10">
        <f t="shared" si="7"/>
        <v>0.85</v>
      </c>
      <c r="E46" s="11">
        <f t="shared" si="0"/>
        <v>1572500000</v>
      </c>
      <c r="F46" s="42">
        <f t="shared" si="1"/>
        <v>0.2</v>
      </c>
      <c r="G46" s="48">
        <v>0</v>
      </c>
      <c r="H46" s="48">
        <f t="shared" si="2"/>
        <v>20000000</v>
      </c>
      <c r="I46" s="48">
        <f t="shared" si="8"/>
        <v>37500000</v>
      </c>
      <c r="J46" s="48">
        <f t="shared" si="3"/>
        <v>180000000</v>
      </c>
      <c r="K46" s="48">
        <f t="shared" si="4"/>
        <v>40000000</v>
      </c>
      <c r="L46" s="43">
        <f t="shared" si="9"/>
        <v>277500000</v>
      </c>
      <c r="M46" s="10">
        <f t="shared" si="10"/>
        <v>0.15</v>
      </c>
      <c r="N46" s="9">
        <f t="shared" si="5"/>
        <v>0</v>
      </c>
      <c r="O46" s="10">
        <f t="shared" si="11"/>
        <v>0.85</v>
      </c>
      <c r="P46" s="11">
        <f t="shared" si="12"/>
        <v>0</v>
      </c>
      <c r="Q46" s="5"/>
    </row>
    <row r="47" spans="1:17" ht="15">
      <c r="A47" s="44">
        <f t="shared" si="14"/>
        <v>1900000000</v>
      </c>
      <c r="B47" s="7">
        <v>0.15</v>
      </c>
      <c r="C47" s="9">
        <f t="shared" si="6"/>
        <v>285000000</v>
      </c>
      <c r="D47" s="10">
        <f t="shared" si="7"/>
        <v>0.85</v>
      </c>
      <c r="E47" s="11">
        <f t="shared" si="0"/>
        <v>1615000000</v>
      </c>
      <c r="F47" s="42">
        <f t="shared" si="1"/>
        <v>0.2</v>
      </c>
      <c r="G47" s="48">
        <v>0</v>
      </c>
      <c r="H47" s="48">
        <f t="shared" si="2"/>
        <v>20000000</v>
      </c>
      <c r="I47" s="48">
        <f t="shared" si="8"/>
        <v>37500000</v>
      </c>
      <c r="J47" s="48">
        <f t="shared" si="3"/>
        <v>180000000</v>
      </c>
      <c r="K47" s="48">
        <f t="shared" si="4"/>
        <v>50000000</v>
      </c>
      <c r="L47" s="43">
        <f t="shared" si="9"/>
        <v>287500000</v>
      </c>
      <c r="M47" s="10">
        <f t="shared" si="10"/>
        <v>0.15131578947368421</v>
      </c>
      <c r="N47" s="9">
        <f t="shared" si="5"/>
        <v>2500000</v>
      </c>
      <c r="O47" s="10">
        <f t="shared" si="11"/>
        <v>0.84868421052631582</v>
      </c>
      <c r="P47" s="11">
        <f t="shared" si="12"/>
        <v>-2500000</v>
      </c>
      <c r="Q47" s="5"/>
    </row>
    <row r="48" spans="1:17" ht="15">
      <c r="A48" s="44">
        <f t="shared" si="14"/>
        <v>1950000000</v>
      </c>
      <c r="B48" s="7">
        <v>0.15</v>
      </c>
      <c r="C48" s="9">
        <f t="shared" si="6"/>
        <v>292500000</v>
      </c>
      <c r="D48" s="10">
        <f t="shared" si="7"/>
        <v>0.85</v>
      </c>
      <c r="E48" s="11">
        <f t="shared" si="0"/>
        <v>1657500000</v>
      </c>
      <c r="F48" s="42">
        <f t="shared" si="1"/>
        <v>0.2</v>
      </c>
      <c r="G48" s="48">
        <v>0</v>
      </c>
      <c r="H48" s="48">
        <f t="shared" si="2"/>
        <v>20000000</v>
      </c>
      <c r="I48" s="48">
        <f t="shared" si="8"/>
        <v>37500000</v>
      </c>
      <c r="J48" s="48">
        <f t="shared" si="3"/>
        <v>180000000</v>
      </c>
      <c r="K48" s="48">
        <f t="shared" si="4"/>
        <v>60000000</v>
      </c>
      <c r="L48" s="43">
        <f t="shared" si="9"/>
        <v>297500000</v>
      </c>
      <c r="M48" s="10">
        <f t="shared" si="10"/>
        <v>0.15256410256410258</v>
      </c>
      <c r="N48" s="9">
        <f t="shared" si="5"/>
        <v>5000000</v>
      </c>
      <c r="O48" s="10">
        <f t="shared" si="11"/>
        <v>0.84743589743589742</v>
      </c>
      <c r="P48" s="11">
        <f t="shared" si="12"/>
        <v>-5000000</v>
      </c>
      <c r="Q48" s="5"/>
    </row>
    <row r="49" spans="1:17" ht="15">
      <c r="A49" s="44">
        <f>+A48+50000000</f>
        <v>2000000000</v>
      </c>
      <c r="B49" s="7">
        <v>0.15</v>
      </c>
      <c r="C49" s="9">
        <f t="shared" si="6"/>
        <v>300000000</v>
      </c>
      <c r="D49" s="10">
        <f t="shared" si="7"/>
        <v>0.85</v>
      </c>
      <c r="E49" s="11">
        <f t="shared" si="0"/>
        <v>1700000000</v>
      </c>
      <c r="F49" s="42">
        <f t="shared" si="1"/>
        <v>0.2</v>
      </c>
      <c r="G49" s="48">
        <v>0</v>
      </c>
      <c r="H49" s="48">
        <f t="shared" si="2"/>
        <v>20000000</v>
      </c>
      <c r="I49" s="48">
        <f t="shared" si="8"/>
        <v>37500000</v>
      </c>
      <c r="J49" s="48">
        <f t="shared" si="3"/>
        <v>180000000</v>
      </c>
      <c r="K49" s="48">
        <f t="shared" si="4"/>
        <v>70000000</v>
      </c>
      <c r="L49" s="43">
        <f t="shared" si="9"/>
        <v>307500000</v>
      </c>
      <c r="M49" s="10">
        <f t="shared" si="10"/>
        <v>0.15375</v>
      </c>
      <c r="N49" s="9">
        <f t="shared" si="5"/>
        <v>7500000</v>
      </c>
      <c r="O49" s="10">
        <f t="shared" si="11"/>
        <v>0.84624999999999995</v>
      </c>
      <c r="P49" s="11">
        <f t="shared" si="12"/>
        <v>-7500000</v>
      </c>
      <c r="Q49" s="5"/>
    </row>
    <row r="50" spans="1:17" ht="15">
      <c r="A50" s="44">
        <f t="shared" ref="A50:A69" si="15">+A49+50000000</f>
        <v>2050000000</v>
      </c>
      <c r="B50" s="7">
        <v>0.15</v>
      </c>
      <c r="C50" s="9">
        <f t="shared" si="6"/>
        <v>307500000</v>
      </c>
      <c r="D50" s="10">
        <f t="shared" si="7"/>
        <v>0.85</v>
      </c>
      <c r="E50" s="11">
        <f t="shared" si="0"/>
        <v>1742500000</v>
      </c>
      <c r="F50" s="42">
        <f t="shared" si="1"/>
        <v>0.2</v>
      </c>
      <c r="G50" s="48">
        <v>0</v>
      </c>
      <c r="H50" s="48">
        <f t="shared" si="2"/>
        <v>20000000</v>
      </c>
      <c r="I50" s="48">
        <f t="shared" si="8"/>
        <v>37500000</v>
      </c>
      <c r="J50" s="48">
        <f t="shared" si="3"/>
        <v>180000000</v>
      </c>
      <c r="K50" s="48">
        <f t="shared" si="4"/>
        <v>80000000</v>
      </c>
      <c r="L50" s="43">
        <f t="shared" ref="L50:L69" si="16">SUM(G50:K50)</f>
        <v>317500000</v>
      </c>
      <c r="M50" s="10">
        <f t="shared" si="10"/>
        <v>0.1548780487804878</v>
      </c>
      <c r="N50" s="9">
        <f t="shared" si="5"/>
        <v>10000000</v>
      </c>
      <c r="O50" s="10">
        <f t="shared" si="11"/>
        <v>0.84512195121951217</v>
      </c>
      <c r="P50" s="11">
        <f t="shared" si="12"/>
        <v>-10000000</v>
      </c>
      <c r="Q50" s="5"/>
    </row>
    <row r="51" spans="1:17" ht="15">
      <c r="A51" s="44">
        <f t="shared" si="15"/>
        <v>2100000000</v>
      </c>
      <c r="B51" s="7">
        <v>0.15</v>
      </c>
      <c r="C51" s="9">
        <f t="shared" si="6"/>
        <v>315000000</v>
      </c>
      <c r="D51" s="10">
        <f t="shared" si="7"/>
        <v>0.85</v>
      </c>
      <c r="E51" s="11">
        <f t="shared" si="0"/>
        <v>1785000000</v>
      </c>
      <c r="F51" s="42">
        <f t="shared" si="1"/>
        <v>0.2</v>
      </c>
      <c r="G51" s="48">
        <v>0</v>
      </c>
      <c r="H51" s="48">
        <f t="shared" si="2"/>
        <v>20000000</v>
      </c>
      <c r="I51" s="48">
        <f t="shared" si="8"/>
        <v>37500000</v>
      </c>
      <c r="J51" s="48">
        <f t="shared" si="3"/>
        <v>180000000</v>
      </c>
      <c r="K51" s="48">
        <f t="shared" si="4"/>
        <v>90000000</v>
      </c>
      <c r="L51" s="43">
        <f t="shared" si="16"/>
        <v>327500000</v>
      </c>
      <c r="M51" s="10">
        <f t="shared" si="10"/>
        <v>0.15595238095238095</v>
      </c>
      <c r="N51" s="9">
        <f t="shared" si="5"/>
        <v>12500000</v>
      </c>
      <c r="O51" s="10">
        <f t="shared" si="11"/>
        <v>0.84404761904761905</v>
      </c>
      <c r="P51" s="11">
        <f t="shared" si="12"/>
        <v>-12500000</v>
      </c>
      <c r="Q51" s="5"/>
    </row>
    <row r="52" spans="1:17" ht="15">
      <c r="A52" s="44">
        <f t="shared" si="15"/>
        <v>2150000000</v>
      </c>
      <c r="B52" s="7">
        <v>0.15</v>
      </c>
      <c r="C52" s="9">
        <f t="shared" si="6"/>
        <v>322500000</v>
      </c>
      <c r="D52" s="10">
        <f t="shared" si="7"/>
        <v>0.85</v>
      </c>
      <c r="E52" s="11">
        <f t="shared" si="0"/>
        <v>1827500000</v>
      </c>
      <c r="F52" s="42">
        <f t="shared" si="1"/>
        <v>0.2</v>
      </c>
      <c r="G52" s="48">
        <v>0</v>
      </c>
      <c r="H52" s="48">
        <f t="shared" si="2"/>
        <v>20000000</v>
      </c>
      <c r="I52" s="48">
        <f t="shared" si="8"/>
        <v>37500000</v>
      </c>
      <c r="J52" s="48">
        <f t="shared" si="3"/>
        <v>180000000</v>
      </c>
      <c r="K52" s="48">
        <f t="shared" si="4"/>
        <v>100000000</v>
      </c>
      <c r="L52" s="43">
        <f t="shared" si="16"/>
        <v>337500000</v>
      </c>
      <c r="M52" s="10">
        <f t="shared" si="10"/>
        <v>0.15697674418604651</v>
      </c>
      <c r="N52" s="9">
        <f t="shared" si="5"/>
        <v>15000000</v>
      </c>
      <c r="O52" s="10">
        <f t="shared" si="11"/>
        <v>0.84302325581395343</v>
      </c>
      <c r="P52" s="11">
        <f t="shared" si="12"/>
        <v>-15000000</v>
      </c>
      <c r="Q52" s="5"/>
    </row>
    <row r="53" spans="1:17" ht="15">
      <c r="A53" s="44">
        <f t="shared" si="15"/>
        <v>2200000000</v>
      </c>
      <c r="B53" s="7">
        <v>0.15</v>
      </c>
      <c r="C53" s="9">
        <f t="shared" si="6"/>
        <v>330000000</v>
      </c>
      <c r="D53" s="10">
        <f t="shared" si="7"/>
        <v>0.85</v>
      </c>
      <c r="E53" s="11">
        <f t="shared" si="0"/>
        <v>1870000000</v>
      </c>
      <c r="F53" s="42">
        <f t="shared" si="1"/>
        <v>0.2</v>
      </c>
      <c r="G53" s="48">
        <v>0</v>
      </c>
      <c r="H53" s="48">
        <f t="shared" si="2"/>
        <v>20000000</v>
      </c>
      <c r="I53" s="48">
        <f t="shared" si="8"/>
        <v>37500000</v>
      </c>
      <c r="J53" s="48">
        <f t="shared" si="3"/>
        <v>180000000</v>
      </c>
      <c r="K53" s="48">
        <f t="shared" si="4"/>
        <v>110000000</v>
      </c>
      <c r="L53" s="43">
        <f t="shared" si="16"/>
        <v>347500000</v>
      </c>
      <c r="M53" s="10">
        <f t="shared" si="10"/>
        <v>0.15795454545454546</v>
      </c>
      <c r="N53" s="9">
        <f t="shared" si="5"/>
        <v>17500000</v>
      </c>
      <c r="O53" s="10">
        <f t="shared" si="11"/>
        <v>0.84204545454545454</v>
      </c>
      <c r="P53" s="11">
        <f t="shared" si="12"/>
        <v>-17500000</v>
      </c>
      <c r="Q53" s="5"/>
    </row>
    <row r="54" spans="1:17" ht="15">
      <c r="A54" s="44">
        <f t="shared" si="15"/>
        <v>2250000000</v>
      </c>
      <c r="B54" s="7">
        <v>0.15</v>
      </c>
      <c r="C54" s="9">
        <f t="shared" si="6"/>
        <v>337500000</v>
      </c>
      <c r="D54" s="10">
        <f t="shared" si="7"/>
        <v>0.85</v>
      </c>
      <c r="E54" s="11">
        <f t="shared" si="0"/>
        <v>1912500000</v>
      </c>
      <c r="F54" s="42">
        <f t="shared" si="1"/>
        <v>0.2</v>
      </c>
      <c r="G54" s="48">
        <v>0</v>
      </c>
      <c r="H54" s="48">
        <f t="shared" si="2"/>
        <v>20000000</v>
      </c>
      <c r="I54" s="48">
        <f t="shared" si="8"/>
        <v>37500000</v>
      </c>
      <c r="J54" s="48">
        <f t="shared" si="3"/>
        <v>180000000</v>
      </c>
      <c r="K54" s="48">
        <f t="shared" si="4"/>
        <v>120000000</v>
      </c>
      <c r="L54" s="43">
        <f t="shared" si="16"/>
        <v>357500000</v>
      </c>
      <c r="M54" s="10">
        <f t="shared" si="10"/>
        <v>0.15888888888888889</v>
      </c>
      <c r="N54" s="9">
        <f t="shared" si="5"/>
        <v>20000000</v>
      </c>
      <c r="O54" s="10">
        <f t="shared" si="11"/>
        <v>0.84111111111111114</v>
      </c>
      <c r="P54" s="11">
        <f t="shared" si="12"/>
        <v>-20000000</v>
      </c>
      <c r="Q54" s="5"/>
    </row>
    <row r="55" spans="1:17" ht="15">
      <c r="A55" s="44">
        <f t="shared" si="15"/>
        <v>2300000000</v>
      </c>
      <c r="B55" s="7">
        <v>0.15</v>
      </c>
      <c r="C55" s="9">
        <f t="shared" si="6"/>
        <v>345000000</v>
      </c>
      <c r="D55" s="10">
        <f t="shared" si="7"/>
        <v>0.85</v>
      </c>
      <c r="E55" s="11">
        <f t="shared" si="0"/>
        <v>1955000000</v>
      </c>
      <c r="F55" s="42">
        <f t="shared" si="1"/>
        <v>0.2</v>
      </c>
      <c r="G55" s="48">
        <v>0</v>
      </c>
      <c r="H55" s="48">
        <f t="shared" si="2"/>
        <v>20000000</v>
      </c>
      <c r="I55" s="48">
        <f t="shared" si="8"/>
        <v>37500000</v>
      </c>
      <c r="J55" s="48">
        <f t="shared" si="3"/>
        <v>180000000</v>
      </c>
      <c r="K55" s="48">
        <f t="shared" si="4"/>
        <v>130000000</v>
      </c>
      <c r="L55" s="43">
        <f t="shared" si="16"/>
        <v>367500000</v>
      </c>
      <c r="M55" s="10">
        <f t="shared" si="10"/>
        <v>0.15978260869565217</v>
      </c>
      <c r="N55" s="9">
        <f t="shared" si="5"/>
        <v>22500000</v>
      </c>
      <c r="O55" s="10">
        <f t="shared" si="11"/>
        <v>0.8402173913043478</v>
      </c>
      <c r="P55" s="11">
        <f t="shared" si="12"/>
        <v>-22500000</v>
      </c>
      <c r="Q55" s="5"/>
    </row>
    <row r="56" spans="1:17" ht="15">
      <c r="A56" s="44">
        <f t="shared" si="15"/>
        <v>2350000000</v>
      </c>
      <c r="B56" s="7">
        <v>0.15</v>
      </c>
      <c r="C56" s="9">
        <f t="shared" si="6"/>
        <v>352500000</v>
      </c>
      <c r="D56" s="10">
        <f t="shared" si="7"/>
        <v>0.85</v>
      </c>
      <c r="E56" s="11">
        <f t="shared" si="0"/>
        <v>1997500000</v>
      </c>
      <c r="F56" s="42">
        <f t="shared" si="1"/>
        <v>0.2</v>
      </c>
      <c r="G56" s="48">
        <v>0</v>
      </c>
      <c r="H56" s="48">
        <f t="shared" si="2"/>
        <v>20000000</v>
      </c>
      <c r="I56" s="48">
        <f t="shared" si="8"/>
        <v>37500000</v>
      </c>
      <c r="J56" s="48">
        <f t="shared" si="3"/>
        <v>180000000</v>
      </c>
      <c r="K56" s="48">
        <f t="shared" si="4"/>
        <v>140000000</v>
      </c>
      <c r="L56" s="43">
        <f t="shared" si="16"/>
        <v>377500000</v>
      </c>
      <c r="M56" s="10">
        <f t="shared" si="10"/>
        <v>0.16063829787234044</v>
      </c>
      <c r="N56" s="9">
        <f t="shared" si="5"/>
        <v>25000000</v>
      </c>
      <c r="O56" s="10">
        <f t="shared" si="11"/>
        <v>0.83936170212765959</v>
      </c>
      <c r="P56" s="11">
        <f t="shared" si="12"/>
        <v>-25000000</v>
      </c>
      <c r="Q56" s="5"/>
    </row>
    <row r="57" spans="1:17" ht="15">
      <c r="A57" s="44">
        <f t="shared" si="15"/>
        <v>2400000000</v>
      </c>
      <c r="B57" s="7">
        <v>0.15</v>
      </c>
      <c r="C57" s="9">
        <f t="shared" si="6"/>
        <v>360000000</v>
      </c>
      <c r="D57" s="10">
        <f t="shared" si="7"/>
        <v>0.85</v>
      </c>
      <c r="E57" s="11">
        <f t="shared" si="0"/>
        <v>2040000000</v>
      </c>
      <c r="F57" s="42">
        <f t="shared" si="1"/>
        <v>0.2</v>
      </c>
      <c r="G57" s="48">
        <v>0</v>
      </c>
      <c r="H57" s="48">
        <f t="shared" si="2"/>
        <v>20000000</v>
      </c>
      <c r="I57" s="48">
        <f t="shared" si="8"/>
        <v>37500000</v>
      </c>
      <c r="J57" s="48">
        <f t="shared" si="3"/>
        <v>180000000</v>
      </c>
      <c r="K57" s="48">
        <f t="shared" si="4"/>
        <v>150000000</v>
      </c>
      <c r="L57" s="43">
        <f t="shared" si="16"/>
        <v>387500000</v>
      </c>
      <c r="M57" s="10">
        <f t="shared" si="10"/>
        <v>0.16145833333333334</v>
      </c>
      <c r="N57" s="9">
        <f t="shared" si="5"/>
        <v>27500000</v>
      </c>
      <c r="O57" s="10">
        <f t="shared" si="11"/>
        <v>0.83854166666666663</v>
      </c>
      <c r="P57" s="11">
        <f t="shared" si="12"/>
        <v>-27500000</v>
      </c>
      <c r="Q57" s="5"/>
    </row>
    <row r="58" spans="1:17" ht="15">
      <c r="A58" s="44">
        <f t="shared" si="15"/>
        <v>2450000000</v>
      </c>
      <c r="B58" s="7">
        <v>0.15</v>
      </c>
      <c r="C58" s="9">
        <f t="shared" si="6"/>
        <v>367500000</v>
      </c>
      <c r="D58" s="10">
        <f t="shared" si="7"/>
        <v>0.85</v>
      </c>
      <c r="E58" s="11">
        <f t="shared" si="0"/>
        <v>2082500000</v>
      </c>
      <c r="F58" s="42">
        <f t="shared" si="1"/>
        <v>0.2</v>
      </c>
      <c r="G58" s="48">
        <v>0</v>
      </c>
      <c r="H58" s="48">
        <f t="shared" si="2"/>
        <v>20000000</v>
      </c>
      <c r="I58" s="48">
        <f t="shared" si="8"/>
        <v>37500000</v>
      </c>
      <c r="J58" s="48">
        <f t="shared" si="3"/>
        <v>180000000</v>
      </c>
      <c r="K58" s="48">
        <f t="shared" si="4"/>
        <v>160000000</v>
      </c>
      <c r="L58" s="43">
        <f t="shared" si="16"/>
        <v>397500000</v>
      </c>
      <c r="M58" s="10">
        <f t="shared" si="10"/>
        <v>0.16224489795918368</v>
      </c>
      <c r="N58" s="9">
        <f t="shared" si="5"/>
        <v>30000000</v>
      </c>
      <c r="O58" s="10">
        <f t="shared" si="11"/>
        <v>0.83775510204081627</v>
      </c>
      <c r="P58" s="11">
        <f t="shared" si="12"/>
        <v>-30000000</v>
      </c>
      <c r="Q58" s="5"/>
    </row>
    <row r="59" spans="1:17" ht="15">
      <c r="A59" s="44">
        <f t="shared" si="15"/>
        <v>2500000000</v>
      </c>
      <c r="B59" s="7">
        <v>0.15</v>
      </c>
      <c r="C59" s="9">
        <f t="shared" si="6"/>
        <v>375000000</v>
      </c>
      <c r="D59" s="10">
        <f t="shared" si="7"/>
        <v>0.85</v>
      </c>
      <c r="E59" s="11">
        <f t="shared" si="0"/>
        <v>2125000000</v>
      </c>
      <c r="F59" s="42">
        <f t="shared" si="1"/>
        <v>0.2</v>
      </c>
      <c r="G59" s="48">
        <v>0</v>
      </c>
      <c r="H59" s="48">
        <f t="shared" si="2"/>
        <v>20000000</v>
      </c>
      <c r="I59" s="48">
        <f t="shared" si="8"/>
        <v>37500000</v>
      </c>
      <c r="J59" s="48">
        <f t="shared" si="3"/>
        <v>180000000</v>
      </c>
      <c r="K59" s="48">
        <f t="shared" si="4"/>
        <v>170000000</v>
      </c>
      <c r="L59" s="43">
        <f t="shared" si="16"/>
        <v>407500000</v>
      </c>
      <c r="M59" s="10">
        <f t="shared" si="10"/>
        <v>0.16300000000000001</v>
      </c>
      <c r="N59" s="9">
        <f t="shared" si="5"/>
        <v>32500000</v>
      </c>
      <c r="O59" s="10">
        <f t="shared" si="11"/>
        <v>0.83699999999999997</v>
      </c>
      <c r="P59" s="11">
        <f t="shared" si="12"/>
        <v>-32500000</v>
      </c>
      <c r="Q59" s="5"/>
    </row>
    <row r="60" spans="1:17" ht="15">
      <c r="A60" s="44">
        <f t="shared" si="15"/>
        <v>2550000000</v>
      </c>
      <c r="B60" s="7">
        <v>0.15</v>
      </c>
      <c r="C60" s="9">
        <f t="shared" si="6"/>
        <v>382500000</v>
      </c>
      <c r="D60" s="10">
        <f t="shared" si="7"/>
        <v>0.85</v>
      </c>
      <c r="E60" s="11">
        <f t="shared" si="0"/>
        <v>2167500000</v>
      </c>
      <c r="F60" s="42">
        <f t="shared" si="1"/>
        <v>0.2</v>
      </c>
      <c r="G60" s="48">
        <v>0</v>
      </c>
      <c r="H60" s="48">
        <f t="shared" si="2"/>
        <v>20000000</v>
      </c>
      <c r="I60" s="48">
        <f t="shared" si="8"/>
        <v>37500000</v>
      </c>
      <c r="J60" s="48">
        <f t="shared" si="3"/>
        <v>180000000</v>
      </c>
      <c r="K60" s="48">
        <f t="shared" si="4"/>
        <v>180000000</v>
      </c>
      <c r="L60" s="43">
        <f t="shared" si="16"/>
        <v>417500000</v>
      </c>
      <c r="M60" s="10">
        <f t="shared" si="10"/>
        <v>0.16372549019607843</v>
      </c>
      <c r="N60" s="9">
        <f t="shared" si="5"/>
        <v>35000000</v>
      </c>
      <c r="O60" s="10">
        <f t="shared" si="11"/>
        <v>0.8362745098039216</v>
      </c>
      <c r="P60" s="11">
        <f t="shared" si="12"/>
        <v>-35000000</v>
      </c>
      <c r="Q60" s="5"/>
    </row>
    <row r="61" spans="1:17" ht="15">
      <c r="A61" s="44">
        <f t="shared" si="15"/>
        <v>2600000000</v>
      </c>
      <c r="B61" s="7">
        <v>0.15</v>
      </c>
      <c r="C61" s="9">
        <f t="shared" si="6"/>
        <v>390000000</v>
      </c>
      <c r="D61" s="10">
        <f t="shared" si="7"/>
        <v>0.85</v>
      </c>
      <c r="E61" s="11">
        <f t="shared" si="0"/>
        <v>2210000000</v>
      </c>
      <c r="F61" s="42">
        <f t="shared" si="1"/>
        <v>0.2</v>
      </c>
      <c r="G61" s="48">
        <v>0</v>
      </c>
      <c r="H61" s="48">
        <f t="shared" si="2"/>
        <v>20000000</v>
      </c>
      <c r="I61" s="48">
        <f t="shared" si="8"/>
        <v>37500000</v>
      </c>
      <c r="J61" s="48">
        <f t="shared" si="3"/>
        <v>180000000</v>
      </c>
      <c r="K61" s="48">
        <f t="shared" si="4"/>
        <v>190000000</v>
      </c>
      <c r="L61" s="43">
        <f t="shared" si="16"/>
        <v>427500000</v>
      </c>
      <c r="M61" s="10">
        <f t="shared" si="10"/>
        <v>0.16442307692307692</v>
      </c>
      <c r="N61" s="9">
        <f t="shared" si="5"/>
        <v>37500000</v>
      </c>
      <c r="O61" s="10">
        <f t="shared" si="11"/>
        <v>0.83557692307692311</v>
      </c>
      <c r="P61" s="11">
        <f t="shared" si="12"/>
        <v>-37500000</v>
      </c>
      <c r="Q61" s="5"/>
    </row>
    <row r="62" spans="1:17" ht="15">
      <c r="A62" s="44">
        <f t="shared" si="15"/>
        <v>2650000000</v>
      </c>
      <c r="B62" s="7">
        <v>0.15</v>
      </c>
      <c r="C62" s="9">
        <f t="shared" si="6"/>
        <v>397500000</v>
      </c>
      <c r="D62" s="10">
        <f t="shared" si="7"/>
        <v>0.85</v>
      </c>
      <c r="E62" s="11">
        <f t="shared" si="0"/>
        <v>2252500000</v>
      </c>
      <c r="F62" s="42">
        <f t="shared" si="1"/>
        <v>0.2</v>
      </c>
      <c r="G62" s="48">
        <v>0</v>
      </c>
      <c r="H62" s="48">
        <f t="shared" si="2"/>
        <v>20000000</v>
      </c>
      <c r="I62" s="48">
        <f t="shared" si="8"/>
        <v>37500000</v>
      </c>
      <c r="J62" s="48">
        <f t="shared" si="3"/>
        <v>180000000</v>
      </c>
      <c r="K62" s="48">
        <f t="shared" si="4"/>
        <v>200000000</v>
      </c>
      <c r="L62" s="43">
        <f t="shared" si="16"/>
        <v>437500000</v>
      </c>
      <c r="M62" s="10">
        <f t="shared" si="10"/>
        <v>0.1650943396226415</v>
      </c>
      <c r="N62" s="9">
        <f t="shared" si="5"/>
        <v>40000000</v>
      </c>
      <c r="O62" s="10">
        <f t="shared" si="11"/>
        <v>0.83490566037735847</v>
      </c>
      <c r="P62" s="11">
        <f t="shared" si="12"/>
        <v>-40000000</v>
      </c>
      <c r="Q62" s="5"/>
    </row>
    <row r="63" spans="1:17" ht="15">
      <c r="A63" s="44">
        <f t="shared" si="15"/>
        <v>2700000000</v>
      </c>
      <c r="B63" s="7">
        <v>0.15</v>
      </c>
      <c r="C63" s="9">
        <f t="shared" si="6"/>
        <v>405000000</v>
      </c>
      <c r="D63" s="10">
        <f t="shared" si="7"/>
        <v>0.85</v>
      </c>
      <c r="E63" s="11">
        <f t="shared" si="0"/>
        <v>2295000000</v>
      </c>
      <c r="F63" s="42">
        <f t="shared" si="1"/>
        <v>0.2</v>
      </c>
      <c r="G63" s="48">
        <v>0</v>
      </c>
      <c r="H63" s="48">
        <f t="shared" si="2"/>
        <v>20000000</v>
      </c>
      <c r="I63" s="48">
        <f t="shared" si="8"/>
        <v>37500000</v>
      </c>
      <c r="J63" s="48">
        <f t="shared" si="3"/>
        <v>180000000</v>
      </c>
      <c r="K63" s="48">
        <f t="shared" si="4"/>
        <v>210000000</v>
      </c>
      <c r="L63" s="43">
        <f t="shared" si="16"/>
        <v>447500000</v>
      </c>
      <c r="M63" s="10">
        <f t="shared" si="10"/>
        <v>0.16574074074074074</v>
      </c>
      <c r="N63" s="9">
        <f t="shared" si="5"/>
        <v>42500000</v>
      </c>
      <c r="O63" s="10">
        <f t="shared" si="11"/>
        <v>0.83425925925925926</v>
      </c>
      <c r="P63" s="11">
        <f t="shared" si="12"/>
        <v>-42500000</v>
      </c>
      <c r="Q63" s="5"/>
    </row>
    <row r="64" spans="1:17" ht="15">
      <c r="A64" s="44">
        <f t="shared" si="15"/>
        <v>2750000000</v>
      </c>
      <c r="B64" s="7">
        <v>0.15</v>
      </c>
      <c r="C64" s="9">
        <f t="shared" si="6"/>
        <v>412500000</v>
      </c>
      <c r="D64" s="10">
        <f t="shared" si="7"/>
        <v>0.85</v>
      </c>
      <c r="E64" s="11">
        <f t="shared" si="0"/>
        <v>2337500000</v>
      </c>
      <c r="F64" s="42">
        <f t="shared" si="1"/>
        <v>0.2</v>
      </c>
      <c r="G64" s="48">
        <v>0</v>
      </c>
      <c r="H64" s="48">
        <f t="shared" si="2"/>
        <v>20000000</v>
      </c>
      <c r="I64" s="48">
        <f t="shared" si="8"/>
        <v>37500000</v>
      </c>
      <c r="J64" s="48">
        <f t="shared" si="3"/>
        <v>180000000</v>
      </c>
      <c r="K64" s="48">
        <f t="shared" si="4"/>
        <v>220000000</v>
      </c>
      <c r="L64" s="43">
        <f t="shared" si="16"/>
        <v>457500000</v>
      </c>
      <c r="M64" s="10">
        <f t="shared" si="10"/>
        <v>0.16636363636363635</v>
      </c>
      <c r="N64" s="9">
        <f t="shared" si="5"/>
        <v>45000000</v>
      </c>
      <c r="O64" s="10">
        <f t="shared" si="11"/>
        <v>0.83363636363636362</v>
      </c>
      <c r="P64" s="11">
        <f t="shared" si="12"/>
        <v>-45000000</v>
      </c>
      <c r="Q64" s="5"/>
    </row>
    <row r="65" spans="1:17" ht="15">
      <c r="A65" s="44">
        <f t="shared" si="15"/>
        <v>2800000000</v>
      </c>
      <c r="B65" s="7">
        <v>0.15</v>
      </c>
      <c r="C65" s="9">
        <f t="shared" si="6"/>
        <v>420000000</v>
      </c>
      <c r="D65" s="10">
        <f t="shared" si="7"/>
        <v>0.85</v>
      </c>
      <c r="E65" s="11">
        <f t="shared" si="0"/>
        <v>2380000000</v>
      </c>
      <c r="F65" s="42">
        <f t="shared" si="1"/>
        <v>0.2</v>
      </c>
      <c r="G65" s="48">
        <v>0</v>
      </c>
      <c r="H65" s="48">
        <f t="shared" si="2"/>
        <v>20000000</v>
      </c>
      <c r="I65" s="48">
        <f t="shared" si="8"/>
        <v>37500000</v>
      </c>
      <c r="J65" s="48">
        <f t="shared" si="3"/>
        <v>180000000</v>
      </c>
      <c r="K65" s="48">
        <f t="shared" si="4"/>
        <v>230000000</v>
      </c>
      <c r="L65" s="43">
        <f t="shared" si="16"/>
        <v>467500000</v>
      </c>
      <c r="M65" s="10">
        <f t="shared" si="10"/>
        <v>0.1669642857142857</v>
      </c>
      <c r="N65" s="9">
        <f t="shared" si="5"/>
        <v>47500000</v>
      </c>
      <c r="O65" s="10">
        <f t="shared" si="11"/>
        <v>0.83303571428571432</v>
      </c>
      <c r="P65" s="11">
        <f t="shared" si="12"/>
        <v>-47500000</v>
      </c>
      <c r="Q65" s="5"/>
    </row>
    <row r="66" spans="1:17" ht="15">
      <c r="A66" s="44">
        <f t="shared" si="15"/>
        <v>2850000000</v>
      </c>
      <c r="B66" s="7">
        <v>0.15</v>
      </c>
      <c r="C66" s="9">
        <f t="shared" si="6"/>
        <v>427500000</v>
      </c>
      <c r="D66" s="10">
        <f t="shared" si="7"/>
        <v>0.85</v>
      </c>
      <c r="E66" s="11">
        <f t="shared" si="0"/>
        <v>2422500000</v>
      </c>
      <c r="F66" s="42">
        <f t="shared" si="1"/>
        <v>0.2</v>
      </c>
      <c r="G66" s="48">
        <v>0</v>
      </c>
      <c r="H66" s="48">
        <f t="shared" si="2"/>
        <v>20000000</v>
      </c>
      <c r="I66" s="48">
        <f t="shared" si="8"/>
        <v>37500000</v>
      </c>
      <c r="J66" s="48">
        <f t="shared" si="3"/>
        <v>180000000</v>
      </c>
      <c r="K66" s="48">
        <f t="shared" si="4"/>
        <v>240000000</v>
      </c>
      <c r="L66" s="43">
        <f t="shared" si="16"/>
        <v>477500000</v>
      </c>
      <c r="M66" s="10">
        <f t="shared" si="10"/>
        <v>0.1675438596491228</v>
      </c>
      <c r="N66" s="9">
        <f t="shared" si="5"/>
        <v>50000000</v>
      </c>
      <c r="O66" s="10">
        <f t="shared" si="11"/>
        <v>0.83245614035087723</v>
      </c>
      <c r="P66" s="11">
        <f t="shared" si="12"/>
        <v>-50000000</v>
      </c>
      <c r="Q66" s="5"/>
    </row>
    <row r="67" spans="1:17" ht="15">
      <c r="A67" s="44">
        <f t="shared" si="15"/>
        <v>2900000000</v>
      </c>
      <c r="B67" s="7">
        <v>0.15</v>
      </c>
      <c r="C67" s="9">
        <f t="shared" si="6"/>
        <v>435000000</v>
      </c>
      <c r="D67" s="10">
        <f t="shared" si="7"/>
        <v>0.85</v>
      </c>
      <c r="E67" s="11">
        <f t="shared" si="0"/>
        <v>2465000000</v>
      </c>
      <c r="F67" s="42">
        <f t="shared" si="1"/>
        <v>0.2</v>
      </c>
      <c r="G67" s="48">
        <v>0</v>
      </c>
      <c r="H67" s="48">
        <f t="shared" si="2"/>
        <v>20000000</v>
      </c>
      <c r="I67" s="48">
        <f t="shared" si="8"/>
        <v>37500000</v>
      </c>
      <c r="J67" s="48">
        <f t="shared" si="3"/>
        <v>180000000</v>
      </c>
      <c r="K67" s="48">
        <f t="shared" si="4"/>
        <v>250000000</v>
      </c>
      <c r="L67" s="43">
        <f t="shared" si="16"/>
        <v>487500000</v>
      </c>
      <c r="M67" s="10">
        <f t="shared" si="10"/>
        <v>0.16810344827586207</v>
      </c>
      <c r="N67" s="9">
        <f t="shared" si="5"/>
        <v>52500000</v>
      </c>
      <c r="O67" s="10">
        <f t="shared" si="11"/>
        <v>0.8318965517241379</v>
      </c>
      <c r="P67" s="11">
        <f t="shared" si="12"/>
        <v>-52500000</v>
      </c>
      <c r="Q67" s="5"/>
    </row>
    <row r="68" spans="1:17" ht="15">
      <c r="A68" s="44">
        <f t="shared" si="15"/>
        <v>2950000000</v>
      </c>
      <c r="B68" s="7">
        <v>0.15</v>
      </c>
      <c r="C68" s="9">
        <f t="shared" si="6"/>
        <v>442500000</v>
      </c>
      <c r="D68" s="10">
        <f t="shared" si="7"/>
        <v>0.85</v>
      </c>
      <c r="E68" s="11">
        <f t="shared" si="0"/>
        <v>2507500000</v>
      </c>
      <c r="F68" s="42">
        <f t="shared" si="1"/>
        <v>0.2</v>
      </c>
      <c r="G68" s="48">
        <v>0</v>
      </c>
      <c r="H68" s="48">
        <f t="shared" si="2"/>
        <v>20000000</v>
      </c>
      <c r="I68" s="48">
        <f t="shared" si="8"/>
        <v>37500000</v>
      </c>
      <c r="J68" s="48">
        <f t="shared" si="3"/>
        <v>180000000</v>
      </c>
      <c r="K68" s="48">
        <f t="shared" si="4"/>
        <v>260000000</v>
      </c>
      <c r="L68" s="43">
        <f t="shared" si="16"/>
        <v>497500000</v>
      </c>
      <c r="M68" s="10">
        <f t="shared" si="10"/>
        <v>0.16864406779661018</v>
      </c>
      <c r="N68" s="9">
        <f t="shared" si="5"/>
        <v>55000000</v>
      </c>
      <c r="O68" s="10">
        <f t="shared" si="11"/>
        <v>0.83135593220338988</v>
      </c>
      <c r="P68" s="11">
        <f t="shared" si="12"/>
        <v>-55000000</v>
      </c>
      <c r="Q68" s="5"/>
    </row>
    <row r="69" spans="1:17" ht="15.75" thickBot="1">
      <c r="A69" s="45">
        <f t="shared" si="15"/>
        <v>3000000000</v>
      </c>
      <c r="B69" s="8">
        <v>0.15</v>
      </c>
      <c r="C69" s="12">
        <f t="shared" si="6"/>
        <v>450000000</v>
      </c>
      <c r="D69" s="13">
        <f t="shared" si="7"/>
        <v>0.85</v>
      </c>
      <c r="E69" s="14">
        <f t="shared" si="0"/>
        <v>2550000000</v>
      </c>
      <c r="F69" s="47">
        <f t="shared" si="1"/>
        <v>0.2</v>
      </c>
      <c r="G69" s="49">
        <v>0</v>
      </c>
      <c r="H69" s="49">
        <f t="shared" si="2"/>
        <v>20000000</v>
      </c>
      <c r="I69" s="49">
        <f t="shared" si="8"/>
        <v>37500000</v>
      </c>
      <c r="J69" s="49">
        <f t="shared" si="3"/>
        <v>180000000</v>
      </c>
      <c r="K69" s="49">
        <f t="shared" si="4"/>
        <v>270000000</v>
      </c>
      <c r="L69" s="46">
        <f t="shared" si="16"/>
        <v>507500000</v>
      </c>
      <c r="M69" s="13">
        <f t="shared" si="10"/>
        <v>0.16916666666666666</v>
      </c>
      <c r="N69" s="12">
        <f t="shared" si="5"/>
        <v>57500000</v>
      </c>
      <c r="O69" s="13">
        <f t="shared" si="11"/>
        <v>0.83083333333333331</v>
      </c>
      <c r="P69" s="14">
        <f t="shared" si="12"/>
        <v>-57500000</v>
      </c>
      <c r="Q69" s="5"/>
    </row>
    <row r="70" spans="1:17" ht="15">
      <c r="A70" s="104"/>
      <c r="B70" s="105"/>
      <c r="C70" s="106"/>
      <c r="D70" s="105"/>
      <c r="E70" s="106"/>
      <c r="F70" s="105"/>
      <c r="G70" s="108"/>
      <c r="H70" s="108"/>
      <c r="I70" s="108"/>
      <c r="J70" s="108"/>
      <c r="K70" s="108"/>
      <c r="L70" s="104"/>
      <c r="M70" s="105"/>
      <c r="N70" s="106"/>
      <c r="O70" s="105"/>
      <c r="P70" s="106"/>
      <c r="Q70" s="5"/>
    </row>
    <row r="71" spans="1:17" ht="15.75">
      <c r="A71" s="107" t="s">
        <v>46</v>
      </c>
      <c r="B71" s="107"/>
      <c r="C71" s="5"/>
      <c r="D71" s="6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ht="15">
      <c r="A72" s="95" t="s">
        <v>44</v>
      </c>
      <c r="B72" s="6"/>
      <c r="C72" s="5"/>
      <c r="D72" s="6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ht="15">
      <c r="A73" s="96" t="s">
        <v>43</v>
      </c>
      <c r="B73" s="6"/>
      <c r="C73" s="5"/>
      <c r="D73" s="6"/>
      <c r="E73" s="97"/>
      <c r="F73" s="98"/>
      <c r="G73" s="99"/>
      <c r="H73" s="100"/>
      <c r="I73" s="101"/>
      <c r="J73" s="98"/>
      <c r="K73" s="97"/>
      <c r="L73" s="97"/>
      <c r="M73" s="97"/>
      <c r="N73" s="97"/>
      <c r="O73" s="5"/>
      <c r="P73" s="5"/>
      <c r="Q73" s="5"/>
    </row>
    <row r="74" spans="1:17" ht="15">
      <c r="A74" s="94" t="s">
        <v>45</v>
      </c>
      <c r="D74" s="6"/>
      <c r="E74" s="97"/>
      <c r="F74" s="97"/>
      <c r="G74" s="99"/>
      <c r="H74" s="50"/>
      <c r="I74" s="102"/>
      <c r="J74" s="98"/>
      <c r="K74" s="97"/>
      <c r="L74" s="97"/>
      <c r="M74" s="97"/>
      <c r="N74" s="97"/>
      <c r="O74" s="5"/>
      <c r="P74" s="5"/>
      <c r="Q74" s="5"/>
    </row>
    <row r="75" spans="1:17" ht="15">
      <c r="D75" s="6"/>
      <c r="E75" s="97"/>
      <c r="F75" s="97"/>
      <c r="G75" s="99"/>
      <c r="H75" s="50"/>
      <c r="I75" s="102"/>
      <c r="J75" s="98"/>
      <c r="K75" s="97"/>
      <c r="L75" s="97"/>
      <c r="M75" s="97"/>
      <c r="N75" s="97"/>
      <c r="O75" s="5"/>
      <c r="P75" s="5"/>
      <c r="Q75" s="5"/>
    </row>
    <row r="76" spans="1:17" ht="15">
      <c r="D76" s="6"/>
      <c r="E76" s="97"/>
      <c r="F76" s="97"/>
      <c r="G76" s="99"/>
      <c r="H76" s="50"/>
      <c r="I76" s="102"/>
      <c r="J76" s="98"/>
      <c r="K76" s="97"/>
      <c r="L76" s="97"/>
      <c r="M76" s="97"/>
      <c r="N76" s="97"/>
      <c r="O76" s="5"/>
      <c r="P76" s="5"/>
      <c r="Q76" s="5"/>
    </row>
    <row r="77" spans="1:17" ht="15">
      <c r="D77" s="6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5"/>
      <c r="P77" s="5"/>
      <c r="Q77" s="5"/>
    </row>
    <row r="78" spans="1:17" ht="15">
      <c r="A78" s="5"/>
      <c r="B78" s="6"/>
      <c r="C78" s="5"/>
      <c r="D78" s="6"/>
      <c r="E78" s="97"/>
      <c r="F78" s="98"/>
      <c r="G78" s="99"/>
      <c r="H78" s="100"/>
      <c r="I78" s="101"/>
      <c r="J78" s="97"/>
      <c r="K78" s="97"/>
      <c r="L78" s="97"/>
      <c r="M78" s="97"/>
      <c r="N78" s="97"/>
      <c r="O78" s="5"/>
      <c r="P78" s="5"/>
      <c r="Q78" s="5"/>
    </row>
    <row r="79" spans="1:17" ht="15">
      <c r="A79" s="5"/>
      <c r="B79" s="6"/>
      <c r="C79" s="5"/>
      <c r="D79" s="6"/>
      <c r="E79" s="97"/>
      <c r="F79" s="97"/>
      <c r="G79" s="99"/>
      <c r="H79" s="50"/>
      <c r="I79" s="102"/>
      <c r="J79" s="98"/>
      <c r="K79" s="97"/>
      <c r="L79" s="97"/>
      <c r="M79" s="97"/>
      <c r="N79" s="97"/>
      <c r="O79" s="5"/>
      <c r="P79" s="5"/>
      <c r="Q79" s="5"/>
    </row>
    <row r="80" spans="1:17" ht="15">
      <c r="A80" s="5"/>
      <c r="B80" s="6"/>
      <c r="C80" s="5"/>
      <c r="D80" s="6"/>
      <c r="E80" s="97"/>
      <c r="F80" s="97"/>
      <c r="G80" s="99"/>
      <c r="H80" s="50"/>
      <c r="I80" s="102"/>
      <c r="J80" s="97"/>
      <c r="K80" s="97"/>
      <c r="L80" s="97"/>
      <c r="M80" s="97"/>
      <c r="N80" s="97"/>
      <c r="O80" s="5"/>
      <c r="P80" s="5"/>
      <c r="Q80" s="5"/>
    </row>
    <row r="81" spans="5:14">
      <c r="E81" s="103"/>
      <c r="F81" s="103"/>
      <c r="G81" s="99"/>
      <c r="H81" s="50"/>
      <c r="I81" s="102"/>
      <c r="J81" s="103"/>
      <c r="K81" s="103"/>
      <c r="L81" s="103"/>
      <c r="M81" s="103"/>
      <c r="N81" s="103"/>
    </row>
    <row r="82" spans="5:14">
      <c r="E82" s="103"/>
      <c r="F82" s="103"/>
      <c r="G82" s="103"/>
      <c r="H82" s="103"/>
      <c r="I82" s="103"/>
      <c r="J82" s="103"/>
      <c r="K82" s="103"/>
      <c r="L82" s="103"/>
      <c r="M82" s="103"/>
      <c r="N82" s="103"/>
    </row>
    <row r="83" spans="5:14">
      <c r="E83" s="103"/>
      <c r="F83" s="103"/>
      <c r="G83" s="103"/>
      <c r="H83" s="103"/>
      <c r="I83" s="103"/>
      <c r="J83" s="103"/>
      <c r="K83" s="103"/>
      <c r="L83" s="103"/>
      <c r="M83" s="103"/>
      <c r="N83" s="103"/>
    </row>
    <row r="84" spans="5:14">
      <c r="E84" s="103"/>
      <c r="F84" s="103"/>
      <c r="G84" s="103"/>
      <c r="H84" s="103"/>
      <c r="I84" s="103"/>
      <c r="J84" s="103"/>
      <c r="K84" s="103"/>
      <c r="L84" s="103"/>
      <c r="M84" s="103"/>
      <c r="N84" s="103"/>
    </row>
  </sheetData>
  <mergeCells count="13">
    <mergeCell ref="D8:E8"/>
    <mergeCell ref="F8:N8"/>
    <mergeCell ref="O8:P8"/>
    <mergeCell ref="A1:A9"/>
    <mergeCell ref="B1:E7"/>
    <mergeCell ref="H1:N1"/>
    <mergeCell ref="O1:P1"/>
    <mergeCell ref="G3:L3"/>
    <mergeCell ref="G4:L4"/>
    <mergeCell ref="G5:L5"/>
    <mergeCell ref="G6:L6"/>
    <mergeCell ref="G7:L7"/>
    <mergeCell ref="B8:C8"/>
  </mergeCells>
  <pageMargins left="1.61" right="0.17" top="0.32" bottom="0.31" header="0.35" footer="0.3"/>
  <pageSetup scale="51" orientation="landscape" r:id="rId1"/>
  <headerFooter>
    <oddHeader>&amp;C&amp;"-,Bold"&amp;14ProfitSharing Plan--Tiered Model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40"/>
  <sheetViews>
    <sheetView zoomScaleNormal="100" workbookViewId="0">
      <selection activeCell="E3" sqref="E3"/>
    </sheetView>
  </sheetViews>
  <sheetFormatPr defaultRowHeight="12.75"/>
  <cols>
    <col min="1" max="1" width="10.42578125" style="20" customWidth="1"/>
    <col min="2" max="2" width="19.5703125" style="20" customWidth="1"/>
    <col min="3" max="3" width="29" style="31" customWidth="1"/>
    <col min="4" max="4" width="21.42578125" style="20" customWidth="1"/>
    <col min="5" max="5" width="19.42578125" style="31" customWidth="1"/>
    <col min="6" max="6" width="6.85546875" style="20" customWidth="1"/>
    <col min="7" max="7" width="29.5703125" style="20" customWidth="1"/>
    <col min="8" max="8" width="16.28515625" style="20" bestFit="1" customWidth="1"/>
    <col min="9" max="10" width="14.28515625" style="20" customWidth="1"/>
    <col min="11" max="11" width="9.140625" style="20"/>
    <col min="12" max="12" width="14.28515625" style="20" customWidth="1"/>
    <col min="13" max="13" width="9.140625" style="20"/>
    <col min="14" max="15" width="14.28515625" style="20" customWidth="1"/>
    <col min="16" max="16" width="9.140625" style="20"/>
    <col min="17" max="17" width="14.28515625" style="20" customWidth="1"/>
    <col min="18" max="18" width="9.140625" style="20"/>
    <col min="19" max="19" width="10.42578125" style="20" bestFit="1" customWidth="1"/>
    <col min="20" max="20" width="13.42578125" style="20" bestFit="1" customWidth="1"/>
    <col min="21" max="16384" width="9.140625" style="20"/>
  </cols>
  <sheetData>
    <row r="1" spans="1:31" ht="15">
      <c r="A1" s="16" t="s">
        <v>10</v>
      </c>
      <c r="B1" s="17" t="s">
        <v>23</v>
      </c>
      <c r="C1" s="17" t="s">
        <v>24</v>
      </c>
      <c r="D1" s="18" t="s">
        <v>25</v>
      </c>
      <c r="E1" s="19" t="s">
        <v>26</v>
      </c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</row>
    <row r="2" spans="1:31" ht="15.75" thickBot="1">
      <c r="A2" s="16"/>
      <c r="B2" s="21"/>
      <c r="C2" s="21"/>
      <c r="D2" s="22"/>
      <c r="E2" s="22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</row>
    <row r="3" spans="1:31" ht="15">
      <c r="A3" s="23">
        <v>2011</v>
      </c>
      <c r="B3" s="21">
        <v>93674468</v>
      </c>
      <c r="C3" s="21">
        <v>2869411636</v>
      </c>
      <c r="D3" s="24">
        <f>B3/C3</f>
        <v>3.2645880021098514E-2</v>
      </c>
      <c r="E3" s="25">
        <f>+B3/0.15</f>
        <v>624496453.33333337</v>
      </c>
      <c r="G3" s="32" t="s">
        <v>29</v>
      </c>
      <c r="H3" s="33">
        <f>AVERAGE(B3:B12)</f>
        <v>109372436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31" ht="15">
      <c r="A4" s="23">
        <v>2010</v>
      </c>
      <c r="B4" s="21">
        <v>156866176</v>
      </c>
      <c r="C4" s="21">
        <v>2720132063</v>
      </c>
      <c r="D4" s="24">
        <f>B4/C4</f>
        <v>5.7668588276921465E-2</v>
      </c>
      <c r="E4" s="25">
        <f>+B4/0.15</f>
        <v>1045774506.6666667</v>
      </c>
      <c r="G4" s="34" t="s">
        <v>30</v>
      </c>
      <c r="H4" s="35">
        <f>AVERAGE(B3:B7)</f>
        <v>100097852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</row>
    <row r="5" spans="1:31" ht="15">
      <c r="A5" s="23">
        <v>2009</v>
      </c>
      <c r="B5" s="27">
        <f>32368822.56+66103.44</f>
        <v>32434926</v>
      </c>
      <c r="C5" s="27">
        <v>2550086181.5499954</v>
      </c>
      <c r="D5" s="24">
        <f>B5/C5</f>
        <v>1.2719148958442407E-2</v>
      </c>
      <c r="E5" s="25">
        <f>+B5/0.15</f>
        <v>216232840</v>
      </c>
      <c r="G5" s="36" t="s">
        <v>31</v>
      </c>
      <c r="H5" s="37">
        <f>AVERAGE(B3:B6)</f>
        <v>92220232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ht="15">
      <c r="A6" s="23">
        <v>2008</v>
      </c>
      <c r="B6" s="27">
        <v>85905358</v>
      </c>
      <c r="C6" s="27">
        <v>2398830507.300005</v>
      </c>
      <c r="D6" s="24">
        <v>3.5811349999999999E-2</v>
      </c>
      <c r="E6" s="25">
        <f t="shared" ref="E6:E18" si="0">+B6/0.15</f>
        <v>572702386.66666675</v>
      </c>
      <c r="G6" s="36" t="s">
        <v>32</v>
      </c>
      <c r="H6" s="37">
        <f>AVERAGE(B3:B5)</f>
        <v>94325190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1:31" ht="15.75" thickBot="1">
      <c r="A7" s="23">
        <v>2007</v>
      </c>
      <c r="B7" s="27">
        <v>131608332</v>
      </c>
      <c r="C7" s="27">
        <v>2244991991.8500018</v>
      </c>
      <c r="D7" s="24">
        <f>B7/C7</f>
        <v>5.86230741480495E-2</v>
      </c>
      <c r="E7" s="25">
        <f t="shared" si="0"/>
        <v>877388880</v>
      </c>
      <c r="G7" s="38" t="s">
        <v>33</v>
      </c>
      <c r="H7" s="39">
        <f>AVERAGE(B3:B4)</f>
        <v>125270322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pans="1:31" ht="15">
      <c r="A8" s="23">
        <v>2006</v>
      </c>
      <c r="B8" s="27">
        <v>164634747</v>
      </c>
      <c r="C8" s="27">
        <v>2068874180.7299979</v>
      </c>
      <c r="D8" s="24">
        <v>7.9576974053544899E-2</v>
      </c>
      <c r="E8" s="25">
        <f t="shared" si="0"/>
        <v>1097564980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31" ht="15">
      <c r="A9" s="23">
        <v>2005</v>
      </c>
      <c r="B9" s="27">
        <v>142449786</v>
      </c>
      <c r="C9" s="27">
        <v>1891933772.6900046</v>
      </c>
      <c r="D9" s="24">
        <v>7.5293220120205839E-2</v>
      </c>
      <c r="E9" s="25">
        <f t="shared" si="0"/>
        <v>949665240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31" ht="15">
      <c r="A10" s="23">
        <v>2004</v>
      </c>
      <c r="B10" s="27">
        <v>89043050</v>
      </c>
      <c r="C10" s="27">
        <v>1771256211.9000001</v>
      </c>
      <c r="D10" s="24">
        <v>5.0271129270725239E-2</v>
      </c>
      <c r="E10" s="25">
        <f t="shared" si="0"/>
        <v>593620333.33333337</v>
      </c>
      <c r="G10" s="40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31" ht="15">
      <c r="A11" s="23">
        <v>2003</v>
      </c>
      <c r="B11" s="27">
        <v>126119971</v>
      </c>
      <c r="C11" s="27">
        <v>1569329452.73</v>
      </c>
      <c r="D11" s="24">
        <v>8.0365515845383609E-2</v>
      </c>
      <c r="E11" s="25">
        <f t="shared" si="0"/>
        <v>840799806.66666675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31" ht="15">
      <c r="A12" s="23">
        <v>2002</v>
      </c>
      <c r="B12" s="27">
        <v>70987546</v>
      </c>
      <c r="C12" s="27">
        <v>1392783043.8499999</v>
      </c>
      <c r="D12" s="24">
        <v>5.0968129109163124E-2</v>
      </c>
      <c r="E12" s="25">
        <f t="shared" si="0"/>
        <v>473250306.66666669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31" ht="15">
      <c r="A13" s="23">
        <v>2001</v>
      </c>
      <c r="B13" s="27">
        <v>146165932</v>
      </c>
      <c r="C13" s="27">
        <v>1239071739.2</v>
      </c>
      <c r="D13" s="24">
        <v>0.1179</v>
      </c>
      <c r="E13" s="25">
        <f t="shared" si="0"/>
        <v>974439546.66666675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15">
      <c r="A14" s="23">
        <v>2000</v>
      </c>
      <c r="B14" s="27">
        <v>179805868</v>
      </c>
      <c r="C14" s="27">
        <v>1105705440.4200001</v>
      </c>
      <c r="D14" s="24">
        <v>0.16261642700000001</v>
      </c>
      <c r="E14" s="25">
        <f t="shared" si="0"/>
        <v>1198705786.6666667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31" ht="15">
      <c r="A15" s="23">
        <v>1999</v>
      </c>
      <c r="B15" s="27">
        <v>138336916</v>
      </c>
      <c r="C15" s="27">
        <v>979844626</v>
      </c>
      <c r="D15" s="24">
        <v>0.1411825021</v>
      </c>
      <c r="E15" s="25">
        <f t="shared" si="0"/>
        <v>922246106.66666675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31" ht="15">
      <c r="A16" s="23">
        <v>1998</v>
      </c>
      <c r="B16" s="27">
        <v>120696957</v>
      </c>
      <c r="C16" s="27">
        <v>880245989</v>
      </c>
      <c r="D16" s="24">
        <v>0.1371173041</v>
      </c>
      <c r="E16" s="25">
        <f t="shared" si="0"/>
        <v>804646380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ht="15">
      <c r="A17" s="23">
        <v>1997</v>
      </c>
      <c r="B17" s="27">
        <v>91255533</v>
      </c>
      <c r="C17" s="27">
        <v>795304970</v>
      </c>
      <c r="D17" s="24">
        <v>0.1147428175</v>
      </c>
      <c r="E17" s="25">
        <f t="shared" si="0"/>
        <v>608370220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ht="15">
      <c r="A18" s="23">
        <v>1996</v>
      </c>
      <c r="B18" s="27">
        <v>59927064</v>
      </c>
      <c r="C18" s="27">
        <v>710614707</v>
      </c>
      <c r="D18" s="24">
        <v>8.4331302699999999E-2</v>
      </c>
      <c r="E18" s="25">
        <f t="shared" si="0"/>
        <v>399513760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ht="15">
      <c r="A19" s="23">
        <v>1995</v>
      </c>
      <c r="B19" s="27">
        <v>54032967</v>
      </c>
      <c r="C19" s="27">
        <v>612845582</v>
      </c>
      <c r="D19" s="24">
        <v>8.8167343499999995E-2</v>
      </c>
      <c r="E19" s="2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ht="15">
      <c r="A20" s="23">
        <v>1994</v>
      </c>
      <c r="B20" s="27">
        <v>52741669</v>
      </c>
      <c r="C20" s="27">
        <v>531008017</v>
      </c>
      <c r="D20" s="24">
        <v>9.9323677299999996E-2</v>
      </c>
      <c r="E20" s="2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ht="15">
      <c r="A21" s="23">
        <v>1993</v>
      </c>
      <c r="B21" s="27">
        <v>44945467</v>
      </c>
      <c r="C21" s="27">
        <v>426726377</v>
      </c>
      <c r="D21" s="24">
        <v>0.1053261981</v>
      </c>
      <c r="E21" s="2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ht="15">
      <c r="A22" s="23">
        <v>1992</v>
      </c>
      <c r="B22" s="27">
        <v>29967447</v>
      </c>
      <c r="C22" s="27">
        <v>362675042</v>
      </c>
      <c r="D22" s="24">
        <v>8.2628919999999995E-2</v>
      </c>
      <c r="E22" s="2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ht="15">
      <c r="A23" s="23">
        <v>1991</v>
      </c>
      <c r="B23" s="27">
        <v>7928720</v>
      </c>
      <c r="C23" s="27">
        <v>314325392</v>
      </c>
      <c r="D23" s="24">
        <v>2.5224560900000002E-2</v>
      </c>
      <c r="E23" s="2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ht="15">
      <c r="A24" s="23">
        <v>1990</v>
      </c>
      <c r="B24" s="27">
        <v>12570913</v>
      </c>
      <c r="C24" s="27">
        <v>275135771</v>
      </c>
      <c r="D24" s="24">
        <v>4.56898533E-2</v>
      </c>
      <c r="E24" s="2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ht="15">
      <c r="A25" s="23">
        <v>1989</v>
      </c>
      <c r="B25" s="27">
        <v>12404150</v>
      </c>
      <c r="C25" s="28">
        <f>B25/D25</f>
        <v>234040566.03773585</v>
      </c>
      <c r="D25" s="29">
        <v>5.2999999999999999E-2</v>
      </c>
      <c r="E25" s="2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ht="15">
      <c r="A26" s="23">
        <v>1988</v>
      </c>
      <c r="B26" s="27">
        <v>9937645</v>
      </c>
      <c r="C26" s="28">
        <f t="shared" ref="C26:C31" si="1">B26/D26</f>
        <v>202809081.63265306</v>
      </c>
      <c r="D26" s="29">
        <v>4.9000000000000002E-2</v>
      </c>
      <c r="E26" s="25"/>
    </row>
    <row r="27" spans="1:31" ht="15">
      <c r="A27" s="23">
        <v>1987</v>
      </c>
      <c r="B27" s="27">
        <v>1596742</v>
      </c>
      <c r="C27" s="28"/>
      <c r="D27" s="30">
        <v>1.007861E-2</v>
      </c>
      <c r="E27" s="25"/>
    </row>
    <row r="28" spans="1:31" ht="15">
      <c r="A28" s="23">
        <v>1986</v>
      </c>
      <c r="B28" s="27">
        <v>7732344</v>
      </c>
      <c r="C28" s="28">
        <f t="shared" si="1"/>
        <v>140588072.72727272</v>
      </c>
      <c r="D28" s="29">
        <v>5.5E-2</v>
      </c>
      <c r="E28" s="25"/>
    </row>
    <row r="29" spans="1:31" ht="15">
      <c r="A29" s="23">
        <v>1985</v>
      </c>
      <c r="B29" s="27">
        <v>7711484</v>
      </c>
      <c r="C29" s="28">
        <f t="shared" si="1"/>
        <v>124378774.19354838</v>
      </c>
      <c r="D29" s="29">
        <v>6.2E-2</v>
      </c>
      <c r="E29" s="25"/>
    </row>
    <row r="30" spans="1:31" ht="15">
      <c r="A30" s="23">
        <v>1984</v>
      </c>
      <c r="B30" s="27">
        <v>9522904</v>
      </c>
      <c r="C30" s="28">
        <f t="shared" si="1"/>
        <v>103509826.08695653</v>
      </c>
      <c r="D30" s="29">
        <v>9.1999999999999998E-2</v>
      </c>
      <c r="E30" s="25"/>
    </row>
    <row r="31" spans="1:31" ht="15">
      <c r="A31" s="23">
        <v>1983</v>
      </c>
      <c r="B31" s="27">
        <v>8851000</v>
      </c>
      <c r="C31" s="28">
        <f t="shared" si="1"/>
        <v>79738738.738738731</v>
      </c>
      <c r="D31" s="29">
        <v>0.111</v>
      </c>
      <c r="E31" s="25"/>
    </row>
    <row r="32" spans="1:31" ht="15">
      <c r="A32" s="23">
        <v>1982</v>
      </c>
      <c r="B32" s="27">
        <v>4627000</v>
      </c>
      <c r="C32" s="27">
        <v>55304208</v>
      </c>
      <c r="D32" s="24">
        <v>8.3665000000000003E-2</v>
      </c>
      <c r="E32" s="25"/>
    </row>
    <row r="33" spans="1:5" ht="15">
      <c r="A33" s="23">
        <v>1981</v>
      </c>
      <c r="B33" s="27">
        <v>7650000</v>
      </c>
      <c r="C33" s="27">
        <v>40099000</v>
      </c>
      <c r="D33" s="24">
        <v>0.190777</v>
      </c>
      <c r="E33" s="25"/>
    </row>
    <row r="34" spans="1:5" ht="15">
      <c r="A34" s="23">
        <v>1980</v>
      </c>
      <c r="B34" s="27">
        <v>6659461</v>
      </c>
      <c r="C34" s="27">
        <v>30889487</v>
      </c>
      <c r="D34" s="24">
        <v>0.215589</v>
      </c>
      <c r="E34" s="25"/>
    </row>
    <row r="35" spans="1:5" ht="15">
      <c r="A35" s="23">
        <v>1979</v>
      </c>
      <c r="B35" s="27">
        <v>3405218</v>
      </c>
      <c r="C35" s="27">
        <v>19588909</v>
      </c>
      <c r="D35" s="24">
        <v>0.17383399999999999</v>
      </c>
      <c r="E35" s="25"/>
    </row>
    <row r="36" spans="1:5" ht="15">
      <c r="A36" s="23">
        <v>1978</v>
      </c>
      <c r="B36" s="27">
        <v>2339780</v>
      </c>
      <c r="C36" s="27">
        <v>12880453</v>
      </c>
      <c r="D36" s="24">
        <v>0.18165300000000001</v>
      </c>
      <c r="E36" s="25"/>
    </row>
    <row r="37" spans="1:5" ht="15">
      <c r="A37" s="23">
        <v>1977</v>
      </c>
      <c r="B37" s="27">
        <v>948804</v>
      </c>
      <c r="C37" s="27">
        <v>7235965</v>
      </c>
      <c r="D37" s="24">
        <v>0.13112299999999999</v>
      </c>
      <c r="E37" s="25"/>
    </row>
    <row r="38" spans="1:5" ht="15">
      <c r="A38" s="23">
        <v>1976</v>
      </c>
      <c r="B38" s="27">
        <v>895732</v>
      </c>
      <c r="C38" s="27">
        <v>4855925</v>
      </c>
      <c r="D38" s="24">
        <v>0.18446100000000001</v>
      </c>
      <c r="E38" s="25"/>
    </row>
    <row r="39" spans="1:5" ht="15">
      <c r="A39" s="23">
        <v>1975</v>
      </c>
      <c r="B39" s="27">
        <v>437556</v>
      </c>
      <c r="C39" s="27">
        <v>3245877</v>
      </c>
      <c r="D39" s="24">
        <v>0.13480300000000001</v>
      </c>
      <c r="E39" s="25"/>
    </row>
    <row r="40" spans="1:5" ht="15">
      <c r="A40" s="23">
        <v>1974</v>
      </c>
      <c r="B40" s="27">
        <v>174818</v>
      </c>
      <c r="C40" s="27">
        <v>1961984</v>
      </c>
      <c r="D40" s="24">
        <v>8.9102600000000004E-2</v>
      </c>
      <c r="E40" s="25"/>
    </row>
  </sheetData>
  <phoneticPr fontId="18" type="noConversion"/>
  <pageMargins left="0.17" right="0.17" top="0.75" bottom="0.75" header="0.35" footer="0.3"/>
  <pageSetup scale="64" orientation="landscape" r:id="rId1"/>
  <headerFooter>
    <oddHeader>&amp;C&amp;"-,Bold"&amp;14ProfitSharing Plan--Reallocating Risk Share to Compensate for Additional 2% in 401(k) Match</oddHeader>
    <oddFooter>&amp;R&amp;"-,Regular"&amp;8Draft of June 18, 2010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2"/>
  <sheetViews>
    <sheetView workbookViewId="0">
      <selection activeCell="I23" sqref="I23"/>
    </sheetView>
  </sheetViews>
  <sheetFormatPr defaultRowHeight="12.75"/>
  <cols>
    <col min="1" max="1" width="9.5703125" style="139" bestFit="1" customWidth="1"/>
    <col min="2" max="2" width="9.140625" style="139"/>
    <col min="3" max="3" width="29.140625" style="139" bestFit="1" customWidth="1"/>
    <col min="4" max="4" width="9.140625" style="139"/>
    <col min="5" max="5" width="26.28515625" style="139" customWidth="1"/>
    <col min="6" max="6" width="9.140625" style="139"/>
    <col min="7" max="7" width="25.140625" style="139" customWidth="1"/>
    <col min="8" max="256" width="9.140625" style="139"/>
    <col min="257" max="257" width="9.5703125" style="139" bestFit="1" customWidth="1"/>
    <col min="258" max="258" width="9.140625" style="139"/>
    <col min="259" max="259" width="29.140625" style="139" bestFit="1" customWidth="1"/>
    <col min="260" max="260" width="9.140625" style="139"/>
    <col min="261" max="261" width="26.28515625" style="139" customWidth="1"/>
    <col min="262" max="262" width="9.140625" style="139"/>
    <col min="263" max="263" width="25.140625" style="139" customWidth="1"/>
    <col min="264" max="512" width="9.140625" style="139"/>
    <col min="513" max="513" width="9.5703125" style="139" bestFit="1" customWidth="1"/>
    <col min="514" max="514" width="9.140625" style="139"/>
    <col min="515" max="515" width="29.140625" style="139" bestFit="1" customWidth="1"/>
    <col min="516" max="516" width="9.140625" style="139"/>
    <col min="517" max="517" width="26.28515625" style="139" customWidth="1"/>
    <col min="518" max="518" width="9.140625" style="139"/>
    <col min="519" max="519" width="25.140625" style="139" customWidth="1"/>
    <col min="520" max="768" width="9.140625" style="139"/>
    <col min="769" max="769" width="9.5703125" style="139" bestFit="1" customWidth="1"/>
    <col min="770" max="770" width="9.140625" style="139"/>
    <col min="771" max="771" width="29.140625" style="139" bestFit="1" customWidth="1"/>
    <col min="772" max="772" width="9.140625" style="139"/>
    <col min="773" max="773" width="26.28515625" style="139" customWidth="1"/>
    <col min="774" max="774" width="9.140625" style="139"/>
    <col min="775" max="775" width="25.140625" style="139" customWidth="1"/>
    <col min="776" max="1024" width="9.140625" style="139"/>
    <col min="1025" max="1025" width="9.5703125" style="139" bestFit="1" customWidth="1"/>
    <col min="1026" max="1026" width="9.140625" style="139"/>
    <col min="1027" max="1027" width="29.140625" style="139" bestFit="1" customWidth="1"/>
    <col min="1028" max="1028" width="9.140625" style="139"/>
    <col min="1029" max="1029" width="26.28515625" style="139" customWidth="1"/>
    <col min="1030" max="1030" width="9.140625" style="139"/>
    <col min="1031" max="1031" width="25.140625" style="139" customWidth="1"/>
    <col min="1032" max="1280" width="9.140625" style="139"/>
    <col min="1281" max="1281" width="9.5703125" style="139" bestFit="1" customWidth="1"/>
    <col min="1282" max="1282" width="9.140625" style="139"/>
    <col min="1283" max="1283" width="29.140625" style="139" bestFit="1" customWidth="1"/>
    <col min="1284" max="1284" width="9.140625" style="139"/>
    <col min="1285" max="1285" width="26.28515625" style="139" customWidth="1"/>
    <col min="1286" max="1286" width="9.140625" style="139"/>
    <col min="1287" max="1287" width="25.140625" style="139" customWidth="1"/>
    <col min="1288" max="1536" width="9.140625" style="139"/>
    <col min="1537" max="1537" width="9.5703125" style="139" bestFit="1" customWidth="1"/>
    <col min="1538" max="1538" width="9.140625" style="139"/>
    <col min="1539" max="1539" width="29.140625" style="139" bestFit="1" customWidth="1"/>
    <col min="1540" max="1540" width="9.140625" style="139"/>
    <col min="1541" max="1541" width="26.28515625" style="139" customWidth="1"/>
    <col min="1542" max="1542" width="9.140625" style="139"/>
    <col min="1543" max="1543" width="25.140625" style="139" customWidth="1"/>
    <col min="1544" max="1792" width="9.140625" style="139"/>
    <col min="1793" max="1793" width="9.5703125" style="139" bestFit="1" customWidth="1"/>
    <col min="1794" max="1794" width="9.140625" style="139"/>
    <col min="1795" max="1795" width="29.140625" style="139" bestFit="1" customWidth="1"/>
    <col min="1796" max="1796" width="9.140625" style="139"/>
    <col min="1797" max="1797" width="26.28515625" style="139" customWidth="1"/>
    <col min="1798" max="1798" width="9.140625" style="139"/>
    <col min="1799" max="1799" width="25.140625" style="139" customWidth="1"/>
    <col min="1800" max="2048" width="9.140625" style="139"/>
    <col min="2049" max="2049" width="9.5703125" style="139" bestFit="1" customWidth="1"/>
    <col min="2050" max="2050" width="9.140625" style="139"/>
    <col min="2051" max="2051" width="29.140625" style="139" bestFit="1" customWidth="1"/>
    <col min="2052" max="2052" width="9.140625" style="139"/>
    <col min="2053" max="2053" width="26.28515625" style="139" customWidth="1"/>
    <col min="2054" max="2054" width="9.140625" style="139"/>
    <col min="2055" max="2055" width="25.140625" style="139" customWidth="1"/>
    <col min="2056" max="2304" width="9.140625" style="139"/>
    <col min="2305" max="2305" width="9.5703125" style="139" bestFit="1" customWidth="1"/>
    <col min="2306" max="2306" width="9.140625" style="139"/>
    <col min="2307" max="2307" width="29.140625" style="139" bestFit="1" customWidth="1"/>
    <col min="2308" max="2308" width="9.140625" style="139"/>
    <col min="2309" max="2309" width="26.28515625" style="139" customWidth="1"/>
    <col min="2310" max="2310" width="9.140625" style="139"/>
    <col min="2311" max="2311" width="25.140625" style="139" customWidth="1"/>
    <col min="2312" max="2560" width="9.140625" style="139"/>
    <col min="2561" max="2561" width="9.5703125" style="139" bestFit="1" customWidth="1"/>
    <col min="2562" max="2562" width="9.140625" style="139"/>
    <col min="2563" max="2563" width="29.140625" style="139" bestFit="1" customWidth="1"/>
    <col min="2564" max="2564" width="9.140625" style="139"/>
    <col min="2565" max="2565" width="26.28515625" style="139" customWidth="1"/>
    <col min="2566" max="2566" width="9.140625" style="139"/>
    <col min="2567" max="2567" width="25.140625" style="139" customWidth="1"/>
    <col min="2568" max="2816" width="9.140625" style="139"/>
    <col min="2817" max="2817" width="9.5703125" style="139" bestFit="1" customWidth="1"/>
    <col min="2818" max="2818" width="9.140625" style="139"/>
    <col min="2819" max="2819" width="29.140625" style="139" bestFit="1" customWidth="1"/>
    <col min="2820" max="2820" width="9.140625" style="139"/>
    <col min="2821" max="2821" width="26.28515625" style="139" customWidth="1"/>
    <col min="2822" max="2822" width="9.140625" style="139"/>
    <col min="2823" max="2823" width="25.140625" style="139" customWidth="1"/>
    <col min="2824" max="3072" width="9.140625" style="139"/>
    <col min="3073" max="3073" width="9.5703125" style="139" bestFit="1" customWidth="1"/>
    <col min="3074" max="3074" width="9.140625" style="139"/>
    <col min="3075" max="3075" width="29.140625" style="139" bestFit="1" customWidth="1"/>
    <col min="3076" max="3076" width="9.140625" style="139"/>
    <col min="3077" max="3077" width="26.28515625" style="139" customWidth="1"/>
    <col min="3078" max="3078" width="9.140625" style="139"/>
    <col min="3079" max="3079" width="25.140625" style="139" customWidth="1"/>
    <col min="3080" max="3328" width="9.140625" style="139"/>
    <col min="3329" max="3329" width="9.5703125" style="139" bestFit="1" customWidth="1"/>
    <col min="3330" max="3330" width="9.140625" style="139"/>
    <col min="3331" max="3331" width="29.140625" style="139" bestFit="1" customWidth="1"/>
    <col min="3332" max="3332" width="9.140625" style="139"/>
    <col min="3333" max="3333" width="26.28515625" style="139" customWidth="1"/>
    <col min="3334" max="3334" width="9.140625" style="139"/>
    <col min="3335" max="3335" width="25.140625" style="139" customWidth="1"/>
    <col min="3336" max="3584" width="9.140625" style="139"/>
    <col min="3585" max="3585" width="9.5703125" style="139" bestFit="1" customWidth="1"/>
    <col min="3586" max="3586" width="9.140625" style="139"/>
    <col min="3587" max="3587" width="29.140625" style="139" bestFit="1" customWidth="1"/>
    <col min="3588" max="3588" width="9.140625" style="139"/>
    <col min="3589" max="3589" width="26.28515625" style="139" customWidth="1"/>
    <col min="3590" max="3590" width="9.140625" style="139"/>
    <col min="3591" max="3591" width="25.140625" style="139" customWidth="1"/>
    <col min="3592" max="3840" width="9.140625" style="139"/>
    <col min="3841" max="3841" width="9.5703125" style="139" bestFit="1" customWidth="1"/>
    <col min="3842" max="3842" width="9.140625" style="139"/>
    <col min="3843" max="3843" width="29.140625" style="139" bestFit="1" customWidth="1"/>
    <col min="3844" max="3844" width="9.140625" style="139"/>
    <col min="3845" max="3845" width="26.28515625" style="139" customWidth="1"/>
    <col min="3846" max="3846" width="9.140625" style="139"/>
    <col min="3847" max="3847" width="25.140625" style="139" customWidth="1"/>
    <col min="3848" max="4096" width="9.140625" style="139"/>
    <col min="4097" max="4097" width="9.5703125" style="139" bestFit="1" customWidth="1"/>
    <col min="4098" max="4098" width="9.140625" style="139"/>
    <col min="4099" max="4099" width="29.140625" style="139" bestFit="1" customWidth="1"/>
    <col min="4100" max="4100" width="9.140625" style="139"/>
    <col min="4101" max="4101" width="26.28515625" style="139" customWidth="1"/>
    <col min="4102" max="4102" width="9.140625" style="139"/>
    <col min="4103" max="4103" width="25.140625" style="139" customWidth="1"/>
    <col min="4104" max="4352" width="9.140625" style="139"/>
    <col min="4353" max="4353" width="9.5703125" style="139" bestFit="1" customWidth="1"/>
    <col min="4354" max="4354" width="9.140625" style="139"/>
    <col min="4355" max="4355" width="29.140625" style="139" bestFit="1" customWidth="1"/>
    <col min="4356" max="4356" width="9.140625" style="139"/>
    <col min="4357" max="4357" width="26.28515625" style="139" customWidth="1"/>
    <col min="4358" max="4358" width="9.140625" style="139"/>
    <col min="4359" max="4359" width="25.140625" style="139" customWidth="1"/>
    <col min="4360" max="4608" width="9.140625" style="139"/>
    <col min="4609" max="4609" width="9.5703125" style="139" bestFit="1" customWidth="1"/>
    <col min="4610" max="4610" width="9.140625" style="139"/>
    <col min="4611" max="4611" width="29.140625" style="139" bestFit="1" customWidth="1"/>
    <col min="4612" max="4612" width="9.140625" style="139"/>
    <col min="4613" max="4613" width="26.28515625" style="139" customWidth="1"/>
    <col min="4614" max="4614" width="9.140625" style="139"/>
    <col min="4615" max="4615" width="25.140625" style="139" customWidth="1"/>
    <col min="4616" max="4864" width="9.140625" style="139"/>
    <col min="4865" max="4865" width="9.5703125" style="139" bestFit="1" customWidth="1"/>
    <col min="4866" max="4866" width="9.140625" style="139"/>
    <col min="4867" max="4867" width="29.140625" style="139" bestFit="1" customWidth="1"/>
    <col min="4868" max="4868" width="9.140625" style="139"/>
    <col min="4869" max="4869" width="26.28515625" style="139" customWidth="1"/>
    <col min="4870" max="4870" width="9.140625" style="139"/>
    <col min="4871" max="4871" width="25.140625" style="139" customWidth="1"/>
    <col min="4872" max="5120" width="9.140625" style="139"/>
    <col min="5121" max="5121" width="9.5703125" style="139" bestFit="1" customWidth="1"/>
    <col min="5122" max="5122" width="9.140625" style="139"/>
    <col min="5123" max="5123" width="29.140625" style="139" bestFit="1" customWidth="1"/>
    <col min="5124" max="5124" width="9.140625" style="139"/>
    <col min="5125" max="5125" width="26.28515625" style="139" customWidth="1"/>
    <col min="5126" max="5126" width="9.140625" style="139"/>
    <col min="5127" max="5127" width="25.140625" style="139" customWidth="1"/>
    <col min="5128" max="5376" width="9.140625" style="139"/>
    <col min="5377" max="5377" width="9.5703125" style="139" bestFit="1" customWidth="1"/>
    <col min="5378" max="5378" width="9.140625" style="139"/>
    <col min="5379" max="5379" width="29.140625" style="139" bestFit="1" customWidth="1"/>
    <col min="5380" max="5380" width="9.140625" style="139"/>
    <col min="5381" max="5381" width="26.28515625" style="139" customWidth="1"/>
    <col min="5382" max="5382" width="9.140625" style="139"/>
    <col min="5383" max="5383" width="25.140625" style="139" customWidth="1"/>
    <col min="5384" max="5632" width="9.140625" style="139"/>
    <col min="5633" max="5633" width="9.5703125" style="139" bestFit="1" customWidth="1"/>
    <col min="5634" max="5634" width="9.140625" style="139"/>
    <col min="5635" max="5635" width="29.140625" style="139" bestFit="1" customWidth="1"/>
    <col min="5636" max="5636" width="9.140625" style="139"/>
    <col min="5637" max="5637" width="26.28515625" style="139" customWidth="1"/>
    <col min="5638" max="5638" width="9.140625" style="139"/>
    <col min="5639" max="5639" width="25.140625" style="139" customWidth="1"/>
    <col min="5640" max="5888" width="9.140625" style="139"/>
    <col min="5889" max="5889" width="9.5703125" style="139" bestFit="1" customWidth="1"/>
    <col min="5890" max="5890" width="9.140625" style="139"/>
    <col min="5891" max="5891" width="29.140625" style="139" bestFit="1" customWidth="1"/>
    <col min="5892" max="5892" width="9.140625" style="139"/>
    <col min="5893" max="5893" width="26.28515625" style="139" customWidth="1"/>
    <col min="5894" max="5894" width="9.140625" style="139"/>
    <col min="5895" max="5895" width="25.140625" style="139" customWidth="1"/>
    <col min="5896" max="6144" width="9.140625" style="139"/>
    <col min="6145" max="6145" width="9.5703125" style="139" bestFit="1" customWidth="1"/>
    <col min="6146" max="6146" width="9.140625" style="139"/>
    <col min="6147" max="6147" width="29.140625" style="139" bestFit="1" customWidth="1"/>
    <col min="6148" max="6148" width="9.140625" style="139"/>
    <col min="6149" max="6149" width="26.28515625" style="139" customWidth="1"/>
    <col min="6150" max="6150" width="9.140625" style="139"/>
    <col min="6151" max="6151" width="25.140625" style="139" customWidth="1"/>
    <col min="6152" max="6400" width="9.140625" style="139"/>
    <col min="6401" max="6401" width="9.5703125" style="139" bestFit="1" customWidth="1"/>
    <col min="6402" max="6402" width="9.140625" style="139"/>
    <col min="6403" max="6403" width="29.140625" style="139" bestFit="1" customWidth="1"/>
    <col min="6404" max="6404" width="9.140625" style="139"/>
    <col min="6405" max="6405" width="26.28515625" style="139" customWidth="1"/>
    <col min="6406" max="6406" width="9.140625" style="139"/>
    <col min="6407" max="6407" width="25.140625" style="139" customWidth="1"/>
    <col min="6408" max="6656" width="9.140625" style="139"/>
    <col min="6657" max="6657" width="9.5703125" style="139" bestFit="1" customWidth="1"/>
    <col min="6658" max="6658" width="9.140625" style="139"/>
    <col min="6659" max="6659" width="29.140625" style="139" bestFit="1" customWidth="1"/>
    <col min="6660" max="6660" width="9.140625" style="139"/>
    <col min="6661" max="6661" width="26.28515625" style="139" customWidth="1"/>
    <col min="6662" max="6662" width="9.140625" style="139"/>
    <col min="6663" max="6663" width="25.140625" style="139" customWidth="1"/>
    <col min="6664" max="6912" width="9.140625" style="139"/>
    <col min="6913" max="6913" width="9.5703125" style="139" bestFit="1" customWidth="1"/>
    <col min="6914" max="6914" width="9.140625" style="139"/>
    <col min="6915" max="6915" width="29.140625" style="139" bestFit="1" customWidth="1"/>
    <col min="6916" max="6916" width="9.140625" style="139"/>
    <col min="6917" max="6917" width="26.28515625" style="139" customWidth="1"/>
    <col min="6918" max="6918" width="9.140625" style="139"/>
    <col min="6919" max="6919" width="25.140625" style="139" customWidth="1"/>
    <col min="6920" max="7168" width="9.140625" style="139"/>
    <col min="7169" max="7169" width="9.5703125" style="139" bestFit="1" customWidth="1"/>
    <col min="7170" max="7170" width="9.140625" style="139"/>
    <col min="7171" max="7171" width="29.140625" style="139" bestFit="1" customWidth="1"/>
    <col min="7172" max="7172" width="9.140625" style="139"/>
    <col min="7173" max="7173" width="26.28515625" style="139" customWidth="1"/>
    <col min="7174" max="7174" width="9.140625" style="139"/>
    <col min="7175" max="7175" width="25.140625" style="139" customWidth="1"/>
    <col min="7176" max="7424" width="9.140625" style="139"/>
    <col min="7425" max="7425" width="9.5703125" style="139" bestFit="1" customWidth="1"/>
    <col min="7426" max="7426" width="9.140625" style="139"/>
    <col min="7427" max="7427" width="29.140625" style="139" bestFit="1" customWidth="1"/>
    <col min="7428" max="7428" width="9.140625" style="139"/>
    <col min="7429" max="7429" width="26.28515625" style="139" customWidth="1"/>
    <col min="7430" max="7430" width="9.140625" style="139"/>
    <col min="7431" max="7431" width="25.140625" style="139" customWidth="1"/>
    <col min="7432" max="7680" width="9.140625" style="139"/>
    <col min="7681" max="7681" width="9.5703125" style="139" bestFit="1" customWidth="1"/>
    <col min="7682" max="7682" width="9.140625" style="139"/>
    <col min="7683" max="7683" width="29.140625" style="139" bestFit="1" customWidth="1"/>
    <col min="7684" max="7684" width="9.140625" style="139"/>
    <col min="7685" max="7685" width="26.28515625" style="139" customWidth="1"/>
    <col min="7686" max="7686" width="9.140625" style="139"/>
    <col min="7687" max="7687" width="25.140625" style="139" customWidth="1"/>
    <col min="7688" max="7936" width="9.140625" style="139"/>
    <col min="7937" max="7937" width="9.5703125" style="139" bestFit="1" customWidth="1"/>
    <col min="7938" max="7938" width="9.140625" style="139"/>
    <col min="7939" max="7939" width="29.140625" style="139" bestFit="1" customWidth="1"/>
    <col min="7940" max="7940" width="9.140625" style="139"/>
    <col min="7941" max="7941" width="26.28515625" style="139" customWidth="1"/>
    <col min="7942" max="7942" width="9.140625" style="139"/>
    <col min="7943" max="7943" width="25.140625" style="139" customWidth="1"/>
    <col min="7944" max="8192" width="9.140625" style="139"/>
    <col min="8193" max="8193" width="9.5703125" style="139" bestFit="1" customWidth="1"/>
    <col min="8194" max="8194" width="9.140625" style="139"/>
    <col min="8195" max="8195" width="29.140625" style="139" bestFit="1" customWidth="1"/>
    <col min="8196" max="8196" width="9.140625" style="139"/>
    <col min="8197" max="8197" width="26.28515625" style="139" customWidth="1"/>
    <col min="8198" max="8198" width="9.140625" style="139"/>
    <col min="8199" max="8199" width="25.140625" style="139" customWidth="1"/>
    <col min="8200" max="8448" width="9.140625" style="139"/>
    <col min="8449" max="8449" width="9.5703125" style="139" bestFit="1" customWidth="1"/>
    <col min="8450" max="8450" width="9.140625" style="139"/>
    <col min="8451" max="8451" width="29.140625" style="139" bestFit="1" customWidth="1"/>
    <col min="8452" max="8452" width="9.140625" style="139"/>
    <col min="8453" max="8453" width="26.28515625" style="139" customWidth="1"/>
    <col min="8454" max="8454" width="9.140625" style="139"/>
    <col min="8455" max="8455" width="25.140625" style="139" customWidth="1"/>
    <col min="8456" max="8704" width="9.140625" style="139"/>
    <col min="8705" max="8705" width="9.5703125" style="139" bestFit="1" customWidth="1"/>
    <col min="8706" max="8706" width="9.140625" style="139"/>
    <col min="8707" max="8707" width="29.140625" style="139" bestFit="1" customWidth="1"/>
    <col min="8708" max="8708" width="9.140625" style="139"/>
    <col min="8709" max="8709" width="26.28515625" style="139" customWidth="1"/>
    <col min="8710" max="8710" width="9.140625" style="139"/>
    <col min="8711" max="8711" width="25.140625" style="139" customWidth="1"/>
    <col min="8712" max="8960" width="9.140625" style="139"/>
    <col min="8961" max="8961" width="9.5703125" style="139" bestFit="1" customWidth="1"/>
    <col min="8962" max="8962" width="9.140625" style="139"/>
    <col min="8963" max="8963" width="29.140625" style="139" bestFit="1" customWidth="1"/>
    <col min="8964" max="8964" width="9.140625" style="139"/>
    <col min="8965" max="8965" width="26.28515625" style="139" customWidth="1"/>
    <col min="8966" max="8966" width="9.140625" style="139"/>
    <col min="8967" max="8967" width="25.140625" style="139" customWidth="1"/>
    <col min="8968" max="9216" width="9.140625" style="139"/>
    <col min="9217" max="9217" width="9.5703125" style="139" bestFit="1" customWidth="1"/>
    <col min="9218" max="9218" width="9.140625" style="139"/>
    <col min="9219" max="9219" width="29.140625" style="139" bestFit="1" customWidth="1"/>
    <col min="9220" max="9220" width="9.140625" style="139"/>
    <col min="9221" max="9221" width="26.28515625" style="139" customWidth="1"/>
    <col min="9222" max="9222" width="9.140625" style="139"/>
    <col min="9223" max="9223" width="25.140625" style="139" customWidth="1"/>
    <col min="9224" max="9472" width="9.140625" style="139"/>
    <col min="9473" max="9473" width="9.5703125" style="139" bestFit="1" customWidth="1"/>
    <col min="9474" max="9474" width="9.140625" style="139"/>
    <col min="9475" max="9475" width="29.140625" style="139" bestFit="1" customWidth="1"/>
    <col min="9476" max="9476" width="9.140625" style="139"/>
    <col min="9477" max="9477" width="26.28515625" style="139" customWidth="1"/>
    <col min="9478" max="9478" width="9.140625" style="139"/>
    <col min="9479" max="9479" width="25.140625" style="139" customWidth="1"/>
    <col min="9480" max="9728" width="9.140625" style="139"/>
    <col min="9729" max="9729" width="9.5703125" style="139" bestFit="1" customWidth="1"/>
    <col min="9730" max="9730" width="9.140625" style="139"/>
    <col min="9731" max="9731" width="29.140625" style="139" bestFit="1" customWidth="1"/>
    <col min="9732" max="9732" width="9.140625" style="139"/>
    <col min="9733" max="9733" width="26.28515625" style="139" customWidth="1"/>
    <col min="9734" max="9734" width="9.140625" style="139"/>
    <col min="9735" max="9735" width="25.140625" style="139" customWidth="1"/>
    <col min="9736" max="9984" width="9.140625" style="139"/>
    <col min="9985" max="9985" width="9.5703125" style="139" bestFit="1" customWidth="1"/>
    <col min="9986" max="9986" width="9.140625" style="139"/>
    <col min="9987" max="9987" width="29.140625" style="139" bestFit="1" customWidth="1"/>
    <col min="9988" max="9988" width="9.140625" style="139"/>
    <col min="9989" max="9989" width="26.28515625" style="139" customWidth="1"/>
    <col min="9990" max="9990" width="9.140625" style="139"/>
    <col min="9991" max="9991" width="25.140625" style="139" customWidth="1"/>
    <col min="9992" max="10240" width="9.140625" style="139"/>
    <col min="10241" max="10241" width="9.5703125" style="139" bestFit="1" customWidth="1"/>
    <col min="10242" max="10242" width="9.140625" style="139"/>
    <col min="10243" max="10243" width="29.140625" style="139" bestFit="1" customWidth="1"/>
    <col min="10244" max="10244" width="9.140625" style="139"/>
    <col min="10245" max="10245" width="26.28515625" style="139" customWidth="1"/>
    <col min="10246" max="10246" width="9.140625" style="139"/>
    <col min="10247" max="10247" width="25.140625" style="139" customWidth="1"/>
    <col min="10248" max="10496" width="9.140625" style="139"/>
    <col min="10497" max="10497" width="9.5703125" style="139" bestFit="1" customWidth="1"/>
    <col min="10498" max="10498" width="9.140625" style="139"/>
    <col min="10499" max="10499" width="29.140625" style="139" bestFit="1" customWidth="1"/>
    <col min="10500" max="10500" width="9.140625" style="139"/>
    <col min="10501" max="10501" width="26.28515625" style="139" customWidth="1"/>
    <col min="10502" max="10502" width="9.140625" style="139"/>
    <col min="10503" max="10503" width="25.140625" style="139" customWidth="1"/>
    <col min="10504" max="10752" width="9.140625" style="139"/>
    <col min="10753" max="10753" width="9.5703125" style="139" bestFit="1" customWidth="1"/>
    <col min="10754" max="10754" width="9.140625" style="139"/>
    <col min="10755" max="10755" width="29.140625" style="139" bestFit="1" customWidth="1"/>
    <col min="10756" max="10756" width="9.140625" style="139"/>
    <col min="10757" max="10757" width="26.28515625" style="139" customWidth="1"/>
    <col min="10758" max="10758" width="9.140625" style="139"/>
    <col min="10759" max="10759" width="25.140625" style="139" customWidth="1"/>
    <col min="10760" max="11008" width="9.140625" style="139"/>
    <col min="11009" max="11009" width="9.5703125" style="139" bestFit="1" customWidth="1"/>
    <col min="11010" max="11010" width="9.140625" style="139"/>
    <col min="11011" max="11011" width="29.140625" style="139" bestFit="1" customWidth="1"/>
    <col min="11012" max="11012" width="9.140625" style="139"/>
    <col min="11013" max="11013" width="26.28515625" style="139" customWidth="1"/>
    <col min="11014" max="11014" width="9.140625" style="139"/>
    <col min="11015" max="11015" width="25.140625" style="139" customWidth="1"/>
    <col min="11016" max="11264" width="9.140625" style="139"/>
    <col min="11265" max="11265" width="9.5703125" style="139" bestFit="1" customWidth="1"/>
    <col min="11266" max="11266" width="9.140625" style="139"/>
    <col min="11267" max="11267" width="29.140625" style="139" bestFit="1" customWidth="1"/>
    <col min="11268" max="11268" width="9.140625" style="139"/>
    <col min="11269" max="11269" width="26.28515625" style="139" customWidth="1"/>
    <col min="11270" max="11270" width="9.140625" style="139"/>
    <col min="11271" max="11271" width="25.140625" style="139" customWidth="1"/>
    <col min="11272" max="11520" width="9.140625" style="139"/>
    <col min="11521" max="11521" width="9.5703125" style="139" bestFit="1" customWidth="1"/>
    <col min="11522" max="11522" width="9.140625" style="139"/>
    <col min="11523" max="11523" width="29.140625" style="139" bestFit="1" customWidth="1"/>
    <col min="11524" max="11524" width="9.140625" style="139"/>
    <col min="11525" max="11525" width="26.28515625" style="139" customWidth="1"/>
    <col min="11526" max="11526" width="9.140625" style="139"/>
    <col min="11527" max="11527" width="25.140625" style="139" customWidth="1"/>
    <col min="11528" max="11776" width="9.140625" style="139"/>
    <col min="11777" max="11777" width="9.5703125" style="139" bestFit="1" customWidth="1"/>
    <col min="11778" max="11778" width="9.140625" style="139"/>
    <col min="11779" max="11779" width="29.140625" style="139" bestFit="1" customWidth="1"/>
    <col min="11780" max="11780" width="9.140625" style="139"/>
    <col min="11781" max="11781" width="26.28515625" style="139" customWidth="1"/>
    <col min="11782" max="11782" width="9.140625" style="139"/>
    <col min="11783" max="11783" width="25.140625" style="139" customWidth="1"/>
    <col min="11784" max="12032" width="9.140625" style="139"/>
    <col min="12033" max="12033" width="9.5703125" style="139" bestFit="1" customWidth="1"/>
    <col min="12034" max="12034" width="9.140625" style="139"/>
    <col min="12035" max="12035" width="29.140625" style="139" bestFit="1" customWidth="1"/>
    <col min="12036" max="12036" width="9.140625" style="139"/>
    <col min="12037" max="12037" width="26.28515625" style="139" customWidth="1"/>
    <col min="12038" max="12038" width="9.140625" style="139"/>
    <col min="12039" max="12039" width="25.140625" style="139" customWidth="1"/>
    <col min="12040" max="12288" width="9.140625" style="139"/>
    <col min="12289" max="12289" width="9.5703125" style="139" bestFit="1" customWidth="1"/>
    <col min="12290" max="12290" width="9.140625" style="139"/>
    <col min="12291" max="12291" width="29.140625" style="139" bestFit="1" customWidth="1"/>
    <col min="12292" max="12292" width="9.140625" style="139"/>
    <col min="12293" max="12293" width="26.28515625" style="139" customWidth="1"/>
    <col min="12294" max="12294" width="9.140625" style="139"/>
    <col min="12295" max="12295" width="25.140625" style="139" customWidth="1"/>
    <col min="12296" max="12544" width="9.140625" style="139"/>
    <col min="12545" max="12545" width="9.5703125" style="139" bestFit="1" customWidth="1"/>
    <col min="12546" max="12546" width="9.140625" style="139"/>
    <col min="12547" max="12547" width="29.140625" style="139" bestFit="1" customWidth="1"/>
    <col min="12548" max="12548" width="9.140625" style="139"/>
    <col min="12549" max="12549" width="26.28515625" style="139" customWidth="1"/>
    <col min="12550" max="12550" width="9.140625" style="139"/>
    <col min="12551" max="12551" width="25.140625" style="139" customWidth="1"/>
    <col min="12552" max="12800" width="9.140625" style="139"/>
    <col min="12801" max="12801" width="9.5703125" style="139" bestFit="1" customWidth="1"/>
    <col min="12802" max="12802" width="9.140625" style="139"/>
    <col min="12803" max="12803" width="29.140625" style="139" bestFit="1" customWidth="1"/>
    <col min="12804" max="12804" width="9.140625" style="139"/>
    <col min="12805" max="12805" width="26.28515625" style="139" customWidth="1"/>
    <col min="12806" max="12806" width="9.140625" style="139"/>
    <col min="12807" max="12807" width="25.140625" style="139" customWidth="1"/>
    <col min="12808" max="13056" width="9.140625" style="139"/>
    <col min="13057" max="13057" width="9.5703125" style="139" bestFit="1" customWidth="1"/>
    <col min="13058" max="13058" width="9.140625" style="139"/>
    <col min="13059" max="13059" width="29.140625" style="139" bestFit="1" customWidth="1"/>
    <col min="13060" max="13060" width="9.140625" style="139"/>
    <col min="13061" max="13061" width="26.28515625" style="139" customWidth="1"/>
    <col min="13062" max="13062" width="9.140625" style="139"/>
    <col min="13063" max="13063" width="25.140625" style="139" customWidth="1"/>
    <col min="13064" max="13312" width="9.140625" style="139"/>
    <col min="13313" max="13313" width="9.5703125" style="139" bestFit="1" customWidth="1"/>
    <col min="13314" max="13314" width="9.140625" style="139"/>
    <col min="13315" max="13315" width="29.140625" style="139" bestFit="1" customWidth="1"/>
    <col min="13316" max="13316" width="9.140625" style="139"/>
    <col min="13317" max="13317" width="26.28515625" style="139" customWidth="1"/>
    <col min="13318" max="13318" width="9.140625" style="139"/>
    <col min="13319" max="13319" width="25.140625" style="139" customWidth="1"/>
    <col min="13320" max="13568" width="9.140625" style="139"/>
    <col min="13569" max="13569" width="9.5703125" style="139" bestFit="1" customWidth="1"/>
    <col min="13570" max="13570" width="9.140625" style="139"/>
    <col min="13571" max="13571" width="29.140625" style="139" bestFit="1" customWidth="1"/>
    <col min="13572" max="13572" width="9.140625" style="139"/>
    <col min="13573" max="13573" width="26.28515625" style="139" customWidth="1"/>
    <col min="13574" max="13574" width="9.140625" style="139"/>
    <col min="13575" max="13575" width="25.140625" style="139" customWidth="1"/>
    <col min="13576" max="13824" width="9.140625" style="139"/>
    <col min="13825" max="13825" width="9.5703125" style="139" bestFit="1" customWidth="1"/>
    <col min="13826" max="13826" width="9.140625" style="139"/>
    <col min="13827" max="13827" width="29.140625" style="139" bestFit="1" customWidth="1"/>
    <col min="13828" max="13828" width="9.140625" style="139"/>
    <col min="13829" max="13829" width="26.28515625" style="139" customWidth="1"/>
    <col min="13830" max="13830" width="9.140625" style="139"/>
    <col min="13831" max="13831" width="25.140625" style="139" customWidth="1"/>
    <col min="13832" max="14080" width="9.140625" style="139"/>
    <col min="14081" max="14081" width="9.5703125" style="139" bestFit="1" customWidth="1"/>
    <col min="14082" max="14082" width="9.140625" style="139"/>
    <col min="14083" max="14083" width="29.140625" style="139" bestFit="1" customWidth="1"/>
    <col min="14084" max="14084" width="9.140625" style="139"/>
    <col min="14085" max="14085" width="26.28515625" style="139" customWidth="1"/>
    <col min="14086" max="14086" width="9.140625" style="139"/>
    <col min="14087" max="14087" width="25.140625" style="139" customWidth="1"/>
    <col min="14088" max="14336" width="9.140625" style="139"/>
    <col min="14337" max="14337" width="9.5703125" style="139" bestFit="1" customWidth="1"/>
    <col min="14338" max="14338" width="9.140625" style="139"/>
    <col min="14339" max="14339" width="29.140625" style="139" bestFit="1" customWidth="1"/>
    <col min="14340" max="14340" width="9.140625" style="139"/>
    <col min="14341" max="14341" width="26.28515625" style="139" customWidth="1"/>
    <col min="14342" max="14342" width="9.140625" style="139"/>
    <col min="14343" max="14343" width="25.140625" style="139" customWidth="1"/>
    <col min="14344" max="14592" width="9.140625" style="139"/>
    <col min="14593" max="14593" width="9.5703125" style="139" bestFit="1" customWidth="1"/>
    <col min="14594" max="14594" width="9.140625" style="139"/>
    <col min="14595" max="14595" width="29.140625" style="139" bestFit="1" customWidth="1"/>
    <col min="14596" max="14596" width="9.140625" style="139"/>
    <col min="14597" max="14597" width="26.28515625" style="139" customWidth="1"/>
    <col min="14598" max="14598" width="9.140625" style="139"/>
    <col min="14599" max="14599" width="25.140625" style="139" customWidth="1"/>
    <col min="14600" max="14848" width="9.140625" style="139"/>
    <col min="14849" max="14849" width="9.5703125" style="139" bestFit="1" customWidth="1"/>
    <col min="14850" max="14850" width="9.140625" style="139"/>
    <col min="14851" max="14851" width="29.140625" style="139" bestFit="1" customWidth="1"/>
    <col min="14852" max="14852" width="9.140625" style="139"/>
    <col min="14853" max="14853" width="26.28515625" style="139" customWidth="1"/>
    <col min="14854" max="14854" width="9.140625" style="139"/>
    <col min="14855" max="14855" width="25.140625" style="139" customWidth="1"/>
    <col min="14856" max="15104" width="9.140625" style="139"/>
    <col min="15105" max="15105" width="9.5703125" style="139" bestFit="1" customWidth="1"/>
    <col min="15106" max="15106" width="9.140625" style="139"/>
    <col min="15107" max="15107" width="29.140625" style="139" bestFit="1" customWidth="1"/>
    <col min="15108" max="15108" width="9.140625" style="139"/>
    <col min="15109" max="15109" width="26.28515625" style="139" customWidth="1"/>
    <col min="15110" max="15110" width="9.140625" style="139"/>
    <col min="15111" max="15111" width="25.140625" style="139" customWidth="1"/>
    <col min="15112" max="15360" width="9.140625" style="139"/>
    <col min="15361" max="15361" width="9.5703125" style="139" bestFit="1" customWidth="1"/>
    <col min="15362" max="15362" width="9.140625" style="139"/>
    <col min="15363" max="15363" width="29.140625" style="139" bestFit="1" customWidth="1"/>
    <col min="15364" max="15364" width="9.140625" style="139"/>
    <col min="15365" max="15365" width="26.28515625" style="139" customWidth="1"/>
    <col min="15366" max="15366" width="9.140625" style="139"/>
    <col min="15367" max="15367" width="25.140625" style="139" customWidth="1"/>
    <col min="15368" max="15616" width="9.140625" style="139"/>
    <col min="15617" max="15617" width="9.5703125" style="139" bestFit="1" customWidth="1"/>
    <col min="15618" max="15618" width="9.140625" style="139"/>
    <col min="15619" max="15619" width="29.140625" style="139" bestFit="1" customWidth="1"/>
    <col min="15620" max="15620" width="9.140625" style="139"/>
    <col min="15621" max="15621" width="26.28515625" style="139" customWidth="1"/>
    <col min="15622" max="15622" width="9.140625" style="139"/>
    <col min="15623" max="15623" width="25.140625" style="139" customWidth="1"/>
    <col min="15624" max="15872" width="9.140625" style="139"/>
    <col min="15873" max="15873" width="9.5703125" style="139" bestFit="1" customWidth="1"/>
    <col min="15874" max="15874" width="9.140625" style="139"/>
    <col min="15875" max="15875" width="29.140625" style="139" bestFit="1" customWidth="1"/>
    <col min="15876" max="15876" width="9.140625" style="139"/>
    <col min="15877" max="15877" width="26.28515625" style="139" customWidth="1"/>
    <col min="15878" max="15878" width="9.140625" style="139"/>
    <col min="15879" max="15879" width="25.140625" style="139" customWidth="1"/>
    <col min="15880" max="16128" width="9.140625" style="139"/>
    <col min="16129" max="16129" width="9.5703125" style="139" bestFit="1" customWidth="1"/>
    <col min="16130" max="16130" width="9.140625" style="139"/>
    <col min="16131" max="16131" width="29.140625" style="139" bestFit="1" customWidth="1"/>
    <col min="16132" max="16132" width="9.140625" style="139"/>
    <col min="16133" max="16133" width="26.28515625" style="139" customWidth="1"/>
    <col min="16134" max="16134" width="9.140625" style="139"/>
    <col min="16135" max="16135" width="25.140625" style="139" customWidth="1"/>
    <col min="16136" max="16384" width="9.140625" style="139"/>
  </cols>
  <sheetData>
    <row r="1" spans="1:7">
      <c r="A1" s="139" t="s">
        <v>49</v>
      </c>
    </row>
    <row r="2" spans="1:7">
      <c r="A2" s="139" t="s">
        <v>50</v>
      </c>
    </row>
    <row r="4" spans="1:7">
      <c r="C4" s="140" t="s">
        <v>51</v>
      </c>
      <c r="E4" s="140" t="s">
        <v>52</v>
      </c>
    </row>
    <row r="5" spans="1:7">
      <c r="A5" s="140" t="s">
        <v>53</v>
      </c>
      <c r="B5" s="140"/>
      <c r="C5" s="140" t="s">
        <v>54</v>
      </c>
      <c r="E5" s="140" t="s">
        <v>54</v>
      </c>
      <c r="G5" s="140" t="s">
        <v>55</v>
      </c>
    </row>
    <row r="6" spans="1:7">
      <c r="A6" s="141">
        <v>2011</v>
      </c>
      <c r="B6" s="141"/>
      <c r="C6" s="142">
        <v>92749168.200000003</v>
      </c>
      <c r="D6" s="141"/>
      <c r="E6" s="143">
        <v>118114394</v>
      </c>
      <c r="F6" s="141"/>
      <c r="G6" s="142">
        <f>+C6+E6</f>
        <v>210863562.19999999</v>
      </c>
    </row>
    <row r="7" spans="1:7">
      <c r="A7" s="141">
        <v>2010</v>
      </c>
      <c r="B7" s="141"/>
      <c r="C7" s="142">
        <v>88626289.030000001</v>
      </c>
      <c r="D7" s="141"/>
      <c r="E7" s="143">
        <v>103026151</v>
      </c>
      <c r="F7" s="141"/>
      <c r="G7" s="142">
        <f t="shared" ref="G7:G27" si="0">+C7+E7</f>
        <v>191652440.03</v>
      </c>
    </row>
    <row r="8" spans="1:7">
      <c r="A8" s="141">
        <v>2009</v>
      </c>
      <c r="B8" s="141"/>
      <c r="C8" s="142">
        <v>70325417.319999993</v>
      </c>
      <c r="D8" s="141"/>
      <c r="E8" s="143">
        <v>95580223</v>
      </c>
      <c r="F8" s="141"/>
      <c r="G8" s="142">
        <f t="shared" si="0"/>
        <v>165905640.31999999</v>
      </c>
    </row>
    <row r="9" spans="1:7">
      <c r="A9" s="141">
        <v>2008</v>
      </c>
      <c r="B9" s="141"/>
      <c r="C9" s="142">
        <v>64954952.939999998</v>
      </c>
      <c r="D9" s="141"/>
      <c r="E9" s="143">
        <v>88444305</v>
      </c>
      <c r="F9" s="141"/>
      <c r="G9" s="142">
        <f t="shared" si="0"/>
        <v>153399257.94</v>
      </c>
    </row>
    <row r="10" spans="1:7">
      <c r="A10" s="141">
        <v>2007</v>
      </c>
      <c r="B10" s="141"/>
      <c r="C10" s="142">
        <v>61683971.369999997</v>
      </c>
      <c r="D10" s="141"/>
      <c r="E10" s="143">
        <v>84473316</v>
      </c>
      <c r="F10" s="141"/>
      <c r="G10" s="142">
        <f t="shared" si="0"/>
        <v>146157287.37</v>
      </c>
    </row>
    <row r="11" spans="1:7">
      <c r="A11" s="141">
        <v>2006</v>
      </c>
      <c r="B11" s="141"/>
      <c r="C11" s="142">
        <v>57210147</v>
      </c>
      <c r="D11" s="141"/>
      <c r="E11" s="143">
        <v>77849271</v>
      </c>
      <c r="F11" s="141"/>
      <c r="G11" s="142">
        <f t="shared" si="0"/>
        <v>135059418</v>
      </c>
    </row>
    <row r="12" spans="1:7">
      <c r="A12" s="141">
        <v>2005</v>
      </c>
      <c r="B12" s="141"/>
      <c r="C12" s="142">
        <v>49971096.189999998</v>
      </c>
      <c r="D12" s="141"/>
      <c r="E12" s="143">
        <v>70587069</v>
      </c>
      <c r="F12" s="141"/>
      <c r="G12" s="142">
        <f t="shared" si="0"/>
        <v>120558165.19</v>
      </c>
    </row>
    <row r="13" spans="1:7">
      <c r="A13" s="141">
        <v>2004</v>
      </c>
      <c r="B13" s="141"/>
      <c r="C13" s="142">
        <v>42312514.310000002</v>
      </c>
      <c r="D13" s="141"/>
      <c r="E13" s="143">
        <v>66567371</v>
      </c>
      <c r="F13" s="141"/>
      <c r="G13" s="142">
        <f t="shared" si="0"/>
        <v>108879885.31</v>
      </c>
    </row>
    <row r="14" spans="1:7">
      <c r="A14" s="141">
        <v>2003</v>
      </c>
      <c r="B14" s="141"/>
      <c r="C14" s="142">
        <v>36717217.280000001</v>
      </c>
      <c r="D14" s="141"/>
      <c r="E14" s="143">
        <v>57441215</v>
      </c>
      <c r="F14" s="141"/>
      <c r="G14" s="142">
        <f t="shared" si="0"/>
        <v>94158432.280000001</v>
      </c>
    </row>
    <row r="15" spans="1:7">
      <c r="A15" s="141">
        <v>2002</v>
      </c>
      <c r="B15" s="141"/>
      <c r="C15" s="142">
        <v>31850577.43</v>
      </c>
      <c r="D15" s="141"/>
      <c r="E15" s="143">
        <v>53242049</v>
      </c>
      <c r="F15" s="141"/>
      <c r="G15" s="142">
        <f t="shared" si="0"/>
        <v>85092626.430000007</v>
      </c>
    </row>
    <row r="16" spans="1:7">
      <c r="A16" s="141">
        <v>2001</v>
      </c>
      <c r="B16" s="141"/>
      <c r="C16" s="142">
        <v>27314989.07</v>
      </c>
      <c r="D16" s="141"/>
      <c r="E16" s="143">
        <v>43502689</v>
      </c>
      <c r="F16" s="141"/>
      <c r="G16" s="142">
        <f t="shared" si="0"/>
        <v>70817678.069999993</v>
      </c>
    </row>
    <row r="17" spans="1:7">
      <c r="A17" s="141">
        <v>2000</v>
      </c>
      <c r="B17" s="141"/>
      <c r="C17" s="142">
        <v>24442310</v>
      </c>
      <c r="D17" s="141"/>
      <c r="E17" s="143">
        <v>37097325</v>
      </c>
      <c r="F17" s="141"/>
      <c r="G17" s="142">
        <f t="shared" si="0"/>
        <v>61539635</v>
      </c>
    </row>
    <row r="18" spans="1:7">
      <c r="A18" s="141">
        <v>1999</v>
      </c>
      <c r="B18" s="141"/>
      <c r="C18" s="142">
        <v>21310101</v>
      </c>
      <c r="D18" s="141"/>
      <c r="E18" s="143">
        <v>32291617</v>
      </c>
      <c r="F18" s="141"/>
      <c r="G18" s="142">
        <f t="shared" si="0"/>
        <v>53601718</v>
      </c>
    </row>
    <row r="19" spans="1:7">
      <c r="A19" s="141">
        <v>1998</v>
      </c>
      <c r="B19" s="141"/>
      <c r="C19" s="142">
        <v>17449298</v>
      </c>
      <c r="D19" s="141"/>
      <c r="E19" s="143">
        <v>28962000</v>
      </c>
      <c r="F19" s="141"/>
      <c r="G19" s="142">
        <f t="shared" si="0"/>
        <v>46411298</v>
      </c>
    </row>
    <row r="20" spans="1:7">
      <c r="A20" s="141">
        <v>1997</v>
      </c>
      <c r="B20" s="141"/>
      <c r="C20" s="142">
        <v>16135785.369999999</v>
      </c>
      <c r="D20" s="141"/>
      <c r="E20" s="143">
        <v>23545000</v>
      </c>
      <c r="F20" s="141"/>
      <c r="G20" s="142">
        <f t="shared" si="0"/>
        <v>39680785.369999997</v>
      </c>
    </row>
    <row r="21" spans="1:7">
      <c r="A21" s="141">
        <v>1996</v>
      </c>
      <c r="B21" s="141"/>
      <c r="C21" s="142">
        <v>14385824.74</v>
      </c>
      <c r="D21" s="141"/>
      <c r="E21" s="143">
        <v>20771000</v>
      </c>
      <c r="F21" s="141"/>
      <c r="G21" s="142">
        <f t="shared" si="0"/>
        <v>35156824.740000002</v>
      </c>
    </row>
    <row r="22" spans="1:7">
      <c r="A22" s="141">
        <v>1995</v>
      </c>
      <c r="B22" s="141"/>
      <c r="C22" s="142">
        <v>12638291.76</v>
      </c>
      <c r="D22" s="141"/>
      <c r="E22" s="143">
        <v>16150000</v>
      </c>
      <c r="F22" s="141"/>
      <c r="G22" s="142">
        <f t="shared" si="0"/>
        <v>28788291.759999998</v>
      </c>
    </row>
    <row r="23" spans="1:7">
      <c r="A23" s="141">
        <v>1994</v>
      </c>
      <c r="B23" s="141"/>
      <c r="C23" s="142">
        <v>9654369.1899999995</v>
      </c>
      <c r="D23" s="141"/>
      <c r="E23" s="143">
        <v>10297000</v>
      </c>
      <c r="F23" s="141"/>
      <c r="G23" s="142">
        <f t="shared" si="0"/>
        <v>19951369.189999998</v>
      </c>
    </row>
    <row r="24" spans="1:7">
      <c r="A24" s="141">
        <v>1993</v>
      </c>
      <c r="B24" s="141"/>
      <c r="C24" s="142">
        <v>8015355.1500000004</v>
      </c>
      <c r="D24" s="141"/>
      <c r="E24" s="143">
        <v>5793947</v>
      </c>
      <c r="F24" s="141"/>
      <c r="G24" s="142">
        <f t="shared" si="0"/>
        <v>13809302.15</v>
      </c>
    </row>
    <row r="25" spans="1:7">
      <c r="A25" s="141">
        <v>1992</v>
      </c>
      <c r="B25" s="141"/>
      <c r="C25" s="142">
        <v>6848941.8600000003</v>
      </c>
      <c r="D25" s="141"/>
      <c r="E25" s="143">
        <v>4723000</v>
      </c>
      <c r="F25" s="141"/>
      <c r="G25" s="142">
        <f t="shared" si="0"/>
        <v>11571941.859999999</v>
      </c>
    </row>
    <row r="26" spans="1:7">
      <c r="A26" s="141">
        <v>1991</v>
      </c>
      <c r="B26" s="141"/>
      <c r="C26" s="142">
        <v>5656699.7000000002</v>
      </c>
      <c r="D26" s="141"/>
      <c r="E26" s="144">
        <v>2733000</v>
      </c>
      <c r="F26" s="141"/>
      <c r="G26" s="142">
        <f t="shared" si="0"/>
        <v>8389699.6999999993</v>
      </c>
    </row>
    <row r="27" spans="1:7" ht="13.5" thickBot="1">
      <c r="A27" s="141">
        <v>1990</v>
      </c>
      <c r="B27" s="141"/>
      <c r="C27" s="145">
        <v>4630444.74</v>
      </c>
      <c r="D27" s="141"/>
      <c r="E27" s="146">
        <v>0</v>
      </c>
      <c r="F27" s="141"/>
      <c r="G27" s="145">
        <f t="shared" si="0"/>
        <v>4630444.74</v>
      </c>
    </row>
    <row r="28" spans="1:7" ht="13.5" thickTop="1">
      <c r="A28" s="141"/>
      <c r="B28" s="141"/>
      <c r="C28" s="142"/>
      <c r="D28" s="141"/>
      <c r="E28" s="141"/>
      <c r="F28" s="141"/>
      <c r="G28" s="142"/>
    </row>
    <row r="29" spans="1:7" s="147" customFormat="1">
      <c r="A29" s="147" t="s">
        <v>4</v>
      </c>
      <c r="C29" s="148">
        <f>SUM(C6:C27)</f>
        <v>764883761.6500001</v>
      </c>
      <c r="E29" s="149">
        <f>SUM(E6:E28)</f>
        <v>1041191942</v>
      </c>
      <c r="G29" s="148">
        <f>+C29+E29</f>
        <v>1806075703.6500001</v>
      </c>
    </row>
    <row r="30" spans="1:7">
      <c r="C30" s="150"/>
      <c r="G30" s="150"/>
    </row>
    <row r="32" spans="1:7">
      <c r="C32" s="15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2"/>
  <sheetViews>
    <sheetView topLeftCell="A18" zoomScale="75" zoomScaleNormal="75" workbookViewId="0">
      <selection activeCell="U37" sqref="U37"/>
    </sheetView>
  </sheetViews>
  <sheetFormatPr defaultRowHeight="12.75"/>
  <cols>
    <col min="1" max="1" width="4.140625" customWidth="1"/>
    <col min="2" max="2" width="26.85546875" customWidth="1"/>
    <col min="3" max="6" width="10.7109375" hidden="1" customWidth="1"/>
    <col min="7" max="20" width="10.7109375" customWidth="1"/>
    <col min="21" max="21" width="10.85546875" customWidth="1"/>
  </cols>
  <sheetData>
    <row r="1" spans="1:19">
      <c r="A1" s="151" t="s">
        <v>0</v>
      </c>
      <c r="B1" s="151"/>
      <c r="C1" s="152"/>
      <c r="D1" s="152"/>
      <c r="E1" s="152"/>
      <c r="F1" s="152"/>
      <c r="G1" s="153" t="s">
        <v>10</v>
      </c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</row>
    <row r="2" spans="1:19" ht="29.25" customHeight="1">
      <c r="A2" s="151"/>
      <c r="B2" s="151"/>
      <c r="C2" s="154">
        <v>1996</v>
      </c>
      <c r="D2" s="154">
        <v>1997</v>
      </c>
      <c r="E2" s="154">
        <v>1998</v>
      </c>
      <c r="F2" s="154">
        <v>1999</v>
      </c>
      <c r="G2" s="154">
        <v>2000</v>
      </c>
      <c r="H2" s="154">
        <v>2001</v>
      </c>
      <c r="I2" s="154">
        <v>2002</v>
      </c>
      <c r="J2" s="154">
        <v>2003</v>
      </c>
      <c r="K2" s="154">
        <v>2004</v>
      </c>
      <c r="L2" s="154">
        <v>2005</v>
      </c>
      <c r="M2" s="154">
        <v>2006</v>
      </c>
      <c r="N2" s="154">
        <v>2007</v>
      </c>
      <c r="O2" s="154">
        <v>2008</v>
      </c>
      <c r="P2" s="154">
        <v>2009</v>
      </c>
      <c r="Q2" s="154">
        <v>2010</v>
      </c>
      <c r="R2" s="154">
        <v>2011</v>
      </c>
      <c r="S2" s="154">
        <v>2012</v>
      </c>
    </row>
    <row r="3" spans="1:19" ht="29.25" customHeight="1">
      <c r="A3" s="138" t="s">
        <v>14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</row>
    <row r="4" spans="1:19">
      <c r="A4" s="137" t="s">
        <v>13</v>
      </c>
      <c r="B4" s="137"/>
      <c r="C4" s="1"/>
      <c r="D4" s="1"/>
      <c r="E4" s="1"/>
      <c r="F4" s="1"/>
      <c r="G4" s="3">
        <v>7.2999999999999995E-2</v>
      </c>
      <c r="H4" s="3">
        <v>7.2999999999999995E-2</v>
      </c>
      <c r="I4" s="3">
        <v>7.2999999999999995E-2</v>
      </c>
      <c r="J4" s="3">
        <v>7.2999999999999995E-2</v>
      </c>
      <c r="K4" s="3">
        <v>7.2999999999999995E-2</v>
      </c>
      <c r="L4" s="3">
        <v>7.2999999999999995E-2</v>
      </c>
      <c r="M4" s="3">
        <v>7.2999999999999995E-2</v>
      </c>
      <c r="N4" s="3">
        <v>7.2999999999999995E-2</v>
      </c>
      <c r="O4" s="3">
        <v>7.2999999999999995E-2</v>
      </c>
      <c r="P4" s="3">
        <v>8.5000000000000006E-2</v>
      </c>
      <c r="Q4" s="3">
        <v>9.2999999999999999E-2</v>
      </c>
      <c r="R4" s="3">
        <v>9.2999999999999999E-2</v>
      </c>
      <c r="S4" s="3">
        <v>9.2999999999999999E-2</v>
      </c>
    </row>
    <row r="5" spans="1:19">
      <c r="A5" s="137" t="s">
        <v>3</v>
      </c>
      <c r="B5" s="137"/>
      <c r="C5" s="1">
        <v>8.43E-2</v>
      </c>
      <c r="D5" s="1">
        <v>0.1147</v>
      </c>
      <c r="E5" s="1">
        <v>0.1371</v>
      </c>
      <c r="F5" s="1">
        <v>0.14119999999999999</v>
      </c>
      <c r="G5" s="3">
        <v>0.16259999999999999</v>
      </c>
      <c r="H5" s="3">
        <v>0.1179</v>
      </c>
      <c r="I5" s="3">
        <v>5.0999999999999997E-2</v>
      </c>
      <c r="J5" s="3">
        <v>8.0399999999999999E-2</v>
      </c>
      <c r="K5" s="3">
        <v>5.0299999999999997E-2</v>
      </c>
      <c r="L5" s="3">
        <v>7.5300000000000006E-2</v>
      </c>
      <c r="M5" s="3">
        <v>7.9600000000000004E-2</v>
      </c>
      <c r="N5" s="3">
        <v>5.8599999999999999E-2</v>
      </c>
      <c r="O5" s="3">
        <v>3.5799999999999998E-2</v>
      </c>
      <c r="P5" s="3">
        <v>1.2699999999999999E-2</v>
      </c>
      <c r="Q5" s="3">
        <v>5.7599999999999998E-2</v>
      </c>
      <c r="R5" s="3">
        <v>3.2599999999999997E-2</v>
      </c>
      <c r="S5" s="111" t="s">
        <v>48</v>
      </c>
    </row>
    <row r="6" spans="1:19">
      <c r="A6" s="137" t="s">
        <v>4</v>
      </c>
      <c r="B6" s="137"/>
      <c r="C6" s="1">
        <f>+C4+C5</f>
        <v>8.43E-2</v>
      </c>
      <c r="D6" s="1">
        <f t="shared" ref="D6:P6" si="0">+D4+D5</f>
        <v>0.1147</v>
      </c>
      <c r="E6" s="1">
        <f t="shared" si="0"/>
        <v>0.1371</v>
      </c>
      <c r="F6" s="1">
        <f t="shared" si="0"/>
        <v>0.14119999999999999</v>
      </c>
      <c r="G6" s="3">
        <f t="shared" si="0"/>
        <v>0.23559999999999998</v>
      </c>
      <c r="H6" s="3">
        <f t="shared" si="0"/>
        <v>0.19090000000000001</v>
      </c>
      <c r="I6" s="3">
        <f t="shared" si="0"/>
        <v>0.124</v>
      </c>
      <c r="J6" s="3">
        <f t="shared" si="0"/>
        <v>0.15339999999999998</v>
      </c>
      <c r="K6" s="3">
        <f t="shared" si="0"/>
        <v>0.12329999999999999</v>
      </c>
      <c r="L6" s="3">
        <f t="shared" si="0"/>
        <v>0.14829999999999999</v>
      </c>
      <c r="M6" s="3">
        <f t="shared" si="0"/>
        <v>0.15260000000000001</v>
      </c>
      <c r="N6" s="3">
        <f t="shared" si="0"/>
        <v>0.13159999999999999</v>
      </c>
      <c r="O6" s="3">
        <f t="shared" si="0"/>
        <v>0.10879999999999999</v>
      </c>
      <c r="P6" s="3">
        <f t="shared" si="0"/>
        <v>9.7700000000000009E-2</v>
      </c>
      <c r="Q6" s="3">
        <f>+Q5+Q4</f>
        <v>0.15060000000000001</v>
      </c>
      <c r="R6" s="3">
        <f>+R4+R5</f>
        <v>0.12559999999999999</v>
      </c>
      <c r="S6" s="3"/>
    </row>
    <row r="7" spans="1:19">
      <c r="A7" s="155" t="s">
        <v>16</v>
      </c>
      <c r="B7" s="155"/>
      <c r="C7" s="156"/>
      <c r="D7" s="156"/>
      <c r="E7" s="156"/>
      <c r="F7" s="156"/>
      <c r="G7" s="156"/>
      <c r="H7" s="156"/>
      <c r="I7" s="156">
        <v>4.7E-2</v>
      </c>
      <c r="J7" s="156">
        <v>5.1999999999999998E-2</v>
      </c>
      <c r="K7" s="156">
        <v>5.6000000000000001E-2</v>
      </c>
      <c r="L7" s="156">
        <v>5.8000000000000003E-2</v>
      </c>
      <c r="M7" s="156">
        <v>5.7000000000000002E-2</v>
      </c>
      <c r="N7" s="156">
        <v>5.3999999999999999E-2</v>
      </c>
      <c r="O7" s="156">
        <v>5.6000000000000001E-2</v>
      </c>
      <c r="P7" s="156"/>
      <c r="Q7" s="156"/>
      <c r="R7" s="156"/>
      <c r="S7" s="156"/>
    </row>
    <row r="8" spans="1:19">
      <c r="A8" s="155" t="s">
        <v>15</v>
      </c>
      <c r="B8" s="155"/>
      <c r="C8" s="156"/>
      <c r="D8" s="156"/>
      <c r="E8" s="156"/>
      <c r="F8" s="156"/>
      <c r="G8" s="156"/>
      <c r="H8" s="156"/>
      <c r="I8" s="156">
        <f>+I6-I7</f>
        <v>7.6999999999999999E-2</v>
      </c>
      <c r="J8" s="156">
        <f>+J6-J7</f>
        <v>0.10139999999999999</v>
      </c>
      <c r="K8" s="156">
        <f>+K6-K7</f>
        <v>6.7299999999999999E-2</v>
      </c>
      <c r="L8" s="156">
        <f t="shared" ref="L8:S8" si="1">+L6-L7</f>
        <v>9.0299999999999991E-2</v>
      </c>
      <c r="M8" s="156">
        <f t="shared" si="1"/>
        <v>9.5600000000000018E-2</v>
      </c>
      <c r="N8" s="156">
        <f t="shared" si="1"/>
        <v>7.7600000000000002E-2</v>
      </c>
      <c r="O8" s="156">
        <f t="shared" si="1"/>
        <v>5.2799999999999993E-2</v>
      </c>
      <c r="P8" s="156">
        <f t="shared" si="1"/>
        <v>9.7700000000000009E-2</v>
      </c>
      <c r="Q8" s="156">
        <f t="shared" si="1"/>
        <v>0.15060000000000001</v>
      </c>
      <c r="R8" s="156">
        <f t="shared" si="1"/>
        <v>0.12559999999999999</v>
      </c>
      <c r="S8" s="156">
        <f t="shared" si="1"/>
        <v>0</v>
      </c>
    </row>
    <row r="9" spans="1:19" ht="29.25" customHeight="1">
      <c r="A9" s="157" t="s">
        <v>1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</row>
    <row r="10" spans="1:19">
      <c r="A10" s="137" t="s">
        <v>2</v>
      </c>
      <c r="B10" s="137"/>
      <c r="C10" s="1"/>
      <c r="D10" s="1"/>
      <c r="E10" s="1"/>
      <c r="F10" s="1"/>
      <c r="G10" s="158">
        <v>0.06</v>
      </c>
      <c r="H10" s="159">
        <v>6.5000000000000002E-2</v>
      </c>
      <c r="I10" s="2">
        <v>7.2999999999999995E-2</v>
      </c>
      <c r="J10" s="2">
        <v>7.2999999999999995E-2</v>
      </c>
      <c r="K10" s="2">
        <v>7.2999999999999995E-2</v>
      </c>
      <c r="L10" s="2">
        <v>7.2999999999999995E-2</v>
      </c>
      <c r="M10" s="2">
        <v>7.2999999999999995E-2</v>
      </c>
      <c r="N10" s="2">
        <v>7.2999999999999995E-2</v>
      </c>
      <c r="O10" s="2">
        <v>7.2999999999999995E-2</v>
      </c>
      <c r="P10" s="2">
        <v>7.2999999999999995E-2</v>
      </c>
      <c r="Q10" s="160">
        <v>8.3000000000000004E-2</v>
      </c>
      <c r="R10" s="161">
        <v>9.2999999999999999E-2</v>
      </c>
      <c r="S10" s="161">
        <v>9.2999999999999999E-2</v>
      </c>
    </row>
    <row r="11" spans="1:19">
      <c r="A11" s="137" t="s">
        <v>3</v>
      </c>
      <c r="B11" s="137"/>
      <c r="C11" s="1">
        <v>8.43E-2</v>
      </c>
      <c r="D11" s="1">
        <v>0.1147</v>
      </c>
      <c r="E11" s="1">
        <v>0.1371</v>
      </c>
      <c r="F11" s="1">
        <v>0.14119999999999999</v>
      </c>
      <c r="G11" s="1">
        <f>+G5</f>
        <v>0.16259999999999999</v>
      </c>
      <c r="H11" s="1">
        <f t="shared" ref="H11:R11" si="2">+H5</f>
        <v>0.1179</v>
      </c>
      <c r="I11" s="1">
        <f t="shared" si="2"/>
        <v>5.0999999999999997E-2</v>
      </c>
      <c r="J11" s="1">
        <f t="shared" si="2"/>
        <v>8.0399999999999999E-2</v>
      </c>
      <c r="K11" s="1">
        <f t="shared" si="2"/>
        <v>5.0299999999999997E-2</v>
      </c>
      <c r="L11" s="1">
        <f t="shared" si="2"/>
        <v>7.5300000000000006E-2</v>
      </c>
      <c r="M11" s="1">
        <f t="shared" si="2"/>
        <v>7.9600000000000004E-2</v>
      </c>
      <c r="N11" s="1">
        <f t="shared" si="2"/>
        <v>5.8599999999999999E-2</v>
      </c>
      <c r="O11" s="1">
        <f t="shared" si="2"/>
        <v>3.5799999999999998E-2</v>
      </c>
      <c r="P11" s="1">
        <f t="shared" si="2"/>
        <v>1.2699999999999999E-2</v>
      </c>
      <c r="Q11" s="1">
        <f t="shared" si="2"/>
        <v>5.7599999999999998E-2</v>
      </c>
      <c r="R11" s="1">
        <f t="shared" si="2"/>
        <v>3.2599999999999997E-2</v>
      </c>
      <c r="S11" s="112" t="s">
        <v>48</v>
      </c>
    </row>
    <row r="12" spans="1:19">
      <c r="A12" s="137" t="s">
        <v>4</v>
      </c>
      <c r="B12" s="137"/>
      <c r="C12" s="1">
        <f>+C10+C11</f>
        <v>8.43E-2</v>
      </c>
      <c r="D12" s="1">
        <f t="shared" ref="D12:R12" si="3">+D10+D11</f>
        <v>0.1147</v>
      </c>
      <c r="E12" s="1">
        <f t="shared" si="3"/>
        <v>0.1371</v>
      </c>
      <c r="F12" s="1">
        <f t="shared" si="3"/>
        <v>0.14119999999999999</v>
      </c>
      <c r="G12" s="1">
        <f t="shared" si="3"/>
        <v>0.22259999999999999</v>
      </c>
      <c r="H12" s="1">
        <f t="shared" si="3"/>
        <v>0.18290000000000001</v>
      </c>
      <c r="I12" s="1">
        <f t="shared" si="3"/>
        <v>0.124</v>
      </c>
      <c r="J12" s="1">
        <f t="shared" si="3"/>
        <v>0.15339999999999998</v>
      </c>
      <c r="K12" s="1">
        <f t="shared" si="3"/>
        <v>0.12329999999999999</v>
      </c>
      <c r="L12" s="1">
        <f t="shared" si="3"/>
        <v>0.14829999999999999</v>
      </c>
      <c r="M12" s="1">
        <f t="shared" si="3"/>
        <v>0.15260000000000001</v>
      </c>
      <c r="N12" s="1">
        <f t="shared" si="3"/>
        <v>0.13159999999999999</v>
      </c>
      <c r="O12" s="1">
        <f t="shared" si="3"/>
        <v>0.10879999999999999</v>
      </c>
      <c r="P12" s="1">
        <f t="shared" si="3"/>
        <v>8.5699999999999998E-2</v>
      </c>
      <c r="Q12" s="1">
        <f t="shared" si="3"/>
        <v>0.1406</v>
      </c>
      <c r="R12" s="1">
        <f t="shared" si="3"/>
        <v>0.12559999999999999</v>
      </c>
      <c r="S12" s="1"/>
    </row>
    <row r="13" spans="1:19" ht="29.25" customHeight="1">
      <c r="A13" s="138" t="s">
        <v>5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</row>
    <row r="14" spans="1:19">
      <c r="A14" s="137" t="s">
        <v>2</v>
      </c>
      <c r="B14" s="137"/>
      <c r="C14" s="1">
        <v>7.2999999999999995E-2</v>
      </c>
      <c r="D14" s="1">
        <v>7.2999999999999995E-2</v>
      </c>
      <c r="E14" s="1">
        <v>7.2999999999999995E-2</v>
      </c>
      <c r="F14" s="1">
        <v>7.2999999999999995E-2</v>
      </c>
      <c r="G14" s="2">
        <v>7.2999999999999995E-2</v>
      </c>
      <c r="H14" s="2">
        <v>7.2999999999999995E-2</v>
      </c>
      <c r="I14" s="2">
        <v>7.2999999999999995E-2</v>
      </c>
      <c r="J14" s="2">
        <v>7.2999999999999995E-2</v>
      </c>
      <c r="K14" s="2">
        <v>7.2999999999999995E-2</v>
      </c>
      <c r="L14" s="2">
        <v>7.2999999999999995E-2</v>
      </c>
      <c r="M14" s="2">
        <v>7.2999999999999995E-2</v>
      </c>
      <c r="N14" s="2">
        <v>7.2999999999999995E-2</v>
      </c>
      <c r="O14" s="2">
        <v>7.2999999999999995E-2</v>
      </c>
      <c r="P14" s="162">
        <v>7.8E-2</v>
      </c>
      <c r="Q14" s="161">
        <v>9.2999999999999999E-2</v>
      </c>
      <c r="R14" s="161">
        <v>9.2999999999999999E-2</v>
      </c>
      <c r="S14" s="161">
        <v>9.2999999999999999E-2</v>
      </c>
    </row>
    <row r="15" spans="1:19">
      <c r="A15" s="137" t="s">
        <v>3</v>
      </c>
      <c r="B15" s="137"/>
      <c r="C15" s="1">
        <v>8.43E-2</v>
      </c>
      <c r="D15" s="1">
        <v>0.1147</v>
      </c>
      <c r="E15" s="1">
        <v>0.1371</v>
      </c>
      <c r="F15" s="1">
        <v>0.14119999999999999</v>
      </c>
      <c r="G15" s="1">
        <f>+G5</f>
        <v>0.16259999999999999</v>
      </c>
      <c r="H15" s="1">
        <f t="shared" ref="H15:S15" si="4">+H5</f>
        <v>0.1179</v>
      </c>
      <c r="I15" s="1">
        <f t="shared" si="4"/>
        <v>5.0999999999999997E-2</v>
      </c>
      <c r="J15" s="1">
        <f t="shared" si="4"/>
        <v>8.0399999999999999E-2</v>
      </c>
      <c r="K15" s="1">
        <f t="shared" si="4"/>
        <v>5.0299999999999997E-2</v>
      </c>
      <c r="L15" s="1">
        <f t="shared" si="4"/>
        <v>7.5300000000000006E-2</v>
      </c>
      <c r="M15" s="1">
        <f t="shared" si="4"/>
        <v>7.9600000000000004E-2</v>
      </c>
      <c r="N15" s="1">
        <f t="shared" si="4"/>
        <v>5.8599999999999999E-2</v>
      </c>
      <c r="O15" s="1">
        <f t="shared" si="4"/>
        <v>3.5799999999999998E-2</v>
      </c>
      <c r="P15" s="1">
        <f t="shared" si="4"/>
        <v>1.2699999999999999E-2</v>
      </c>
      <c r="Q15" s="1">
        <f t="shared" si="4"/>
        <v>5.7599999999999998E-2</v>
      </c>
      <c r="R15" s="1">
        <f t="shared" si="4"/>
        <v>3.2599999999999997E-2</v>
      </c>
      <c r="S15" s="112" t="str">
        <f t="shared" si="4"/>
        <v>TBD</v>
      </c>
    </row>
    <row r="16" spans="1:19">
      <c r="A16" s="137" t="s">
        <v>4</v>
      </c>
      <c r="B16" s="137"/>
      <c r="C16" s="1">
        <f t="shared" ref="C16:R16" si="5">+C14+C15</f>
        <v>0.1573</v>
      </c>
      <c r="D16" s="1">
        <f t="shared" si="5"/>
        <v>0.18769999999999998</v>
      </c>
      <c r="E16" s="1">
        <f t="shared" si="5"/>
        <v>0.21010000000000001</v>
      </c>
      <c r="F16" s="1">
        <f t="shared" si="5"/>
        <v>0.2142</v>
      </c>
      <c r="G16" s="1">
        <f t="shared" si="5"/>
        <v>0.23559999999999998</v>
      </c>
      <c r="H16" s="1">
        <f t="shared" si="5"/>
        <v>0.19090000000000001</v>
      </c>
      <c r="I16" s="1">
        <f t="shared" si="5"/>
        <v>0.124</v>
      </c>
      <c r="J16" s="1">
        <f t="shared" si="5"/>
        <v>0.15339999999999998</v>
      </c>
      <c r="K16" s="1">
        <f t="shared" si="5"/>
        <v>0.12329999999999999</v>
      </c>
      <c r="L16" s="1">
        <f t="shared" si="5"/>
        <v>0.14829999999999999</v>
      </c>
      <c r="M16" s="1">
        <f t="shared" si="5"/>
        <v>0.15260000000000001</v>
      </c>
      <c r="N16" s="1">
        <f t="shared" si="5"/>
        <v>0.13159999999999999</v>
      </c>
      <c r="O16" s="1">
        <f t="shared" si="5"/>
        <v>0.10879999999999999</v>
      </c>
      <c r="P16" s="1">
        <f t="shared" si="5"/>
        <v>9.0700000000000003E-2</v>
      </c>
      <c r="Q16" s="1">
        <f t="shared" si="5"/>
        <v>0.15060000000000001</v>
      </c>
      <c r="R16" s="1">
        <f t="shared" si="5"/>
        <v>0.12559999999999999</v>
      </c>
      <c r="S16" s="1"/>
    </row>
    <row r="17" spans="1:19" ht="29.25" customHeight="1">
      <c r="A17" s="138" t="s">
        <v>8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</row>
    <row r="18" spans="1:19">
      <c r="A18" s="137" t="s">
        <v>2</v>
      </c>
      <c r="B18" s="137"/>
      <c r="C18" s="1"/>
      <c r="D18" s="1"/>
      <c r="E18" s="1"/>
      <c r="F18" s="1">
        <v>7.2999999999999995E-2</v>
      </c>
      <c r="G18" s="2">
        <v>7.2999999999999995E-2</v>
      </c>
      <c r="H18" s="2">
        <v>7.2999999999999995E-2</v>
      </c>
      <c r="I18" s="2">
        <v>7.2999999999999995E-2</v>
      </c>
      <c r="J18" s="2">
        <v>7.2999999999999995E-2</v>
      </c>
      <c r="K18" s="2">
        <v>7.2999999999999995E-2</v>
      </c>
      <c r="L18" s="2">
        <v>7.2999999999999995E-2</v>
      </c>
      <c r="M18" s="2">
        <v>7.2999999999999995E-2</v>
      </c>
      <c r="N18" s="2">
        <v>7.2999999999999995E-2</v>
      </c>
      <c r="O18" s="2">
        <v>7.2999999999999995E-2</v>
      </c>
      <c r="P18" s="2">
        <v>7.2999999999999995E-2</v>
      </c>
      <c r="Q18" s="2">
        <v>7.2999999999999995E-2</v>
      </c>
      <c r="R18" s="2">
        <v>7.2999999999999995E-2</v>
      </c>
      <c r="S18" s="161">
        <v>9.2999999999999999E-2</v>
      </c>
    </row>
    <row r="19" spans="1:19">
      <c r="A19" s="137" t="s">
        <v>3</v>
      </c>
      <c r="B19" s="137"/>
      <c r="C19" s="1">
        <v>8.43E-2</v>
      </c>
      <c r="D19" s="1">
        <v>0.1147</v>
      </c>
      <c r="E19" s="1">
        <v>0.1371</v>
      </c>
      <c r="F19" s="1">
        <v>0.14119999999999999</v>
      </c>
      <c r="G19" s="1">
        <f>+G5</f>
        <v>0.16259999999999999</v>
      </c>
      <c r="H19" s="1">
        <f t="shared" ref="H19:S19" si="6">+H5</f>
        <v>0.1179</v>
      </c>
      <c r="I19" s="1">
        <f t="shared" si="6"/>
        <v>5.0999999999999997E-2</v>
      </c>
      <c r="J19" s="1">
        <f t="shared" si="6"/>
        <v>8.0399999999999999E-2</v>
      </c>
      <c r="K19" s="1">
        <f t="shared" si="6"/>
        <v>5.0299999999999997E-2</v>
      </c>
      <c r="L19" s="1">
        <f t="shared" si="6"/>
        <v>7.5300000000000006E-2</v>
      </c>
      <c r="M19" s="1">
        <f t="shared" si="6"/>
        <v>7.9600000000000004E-2</v>
      </c>
      <c r="N19" s="1">
        <f t="shared" si="6"/>
        <v>5.8599999999999999E-2</v>
      </c>
      <c r="O19" s="1">
        <f t="shared" si="6"/>
        <v>3.5799999999999998E-2</v>
      </c>
      <c r="P19" s="1">
        <f t="shared" si="6"/>
        <v>1.2699999999999999E-2</v>
      </c>
      <c r="Q19" s="1">
        <f t="shared" si="6"/>
        <v>5.7599999999999998E-2</v>
      </c>
      <c r="R19" s="1">
        <f t="shared" si="6"/>
        <v>3.2599999999999997E-2</v>
      </c>
      <c r="S19" s="112" t="str">
        <f t="shared" si="6"/>
        <v>TBD</v>
      </c>
    </row>
    <row r="20" spans="1:19">
      <c r="A20" s="137" t="s">
        <v>4</v>
      </c>
      <c r="B20" s="137"/>
      <c r="C20" s="1">
        <f t="shared" ref="C20:P20" si="7">+C18+C19</f>
        <v>8.43E-2</v>
      </c>
      <c r="D20" s="1">
        <f t="shared" si="7"/>
        <v>0.1147</v>
      </c>
      <c r="E20" s="1">
        <f t="shared" si="7"/>
        <v>0.1371</v>
      </c>
      <c r="F20" s="1">
        <f t="shared" si="7"/>
        <v>0.2142</v>
      </c>
      <c r="G20" s="1">
        <f t="shared" si="7"/>
        <v>0.23559999999999998</v>
      </c>
      <c r="H20" s="1">
        <f t="shared" si="7"/>
        <v>0.19090000000000001</v>
      </c>
      <c r="I20" s="1">
        <f t="shared" si="7"/>
        <v>0.124</v>
      </c>
      <c r="J20" s="1">
        <f t="shared" si="7"/>
        <v>0.15339999999999998</v>
      </c>
      <c r="K20" s="1">
        <f t="shared" si="7"/>
        <v>0.12329999999999999</v>
      </c>
      <c r="L20" s="1">
        <f t="shared" si="7"/>
        <v>0.14829999999999999</v>
      </c>
      <c r="M20" s="1">
        <f t="shared" si="7"/>
        <v>0.15260000000000001</v>
      </c>
      <c r="N20" s="1">
        <f t="shared" si="7"/>
        <v>0.13159999999999999</v>
      </c>
      <c r="O20" s="1">
        <f t="shared" si="7"/>
        <v>0.10879999999999999</v>
      </c>
      <c r="P20" s="1">
        <f t="shared" si="7"/>
        <v>8.5699999999999998E-2</v>
      </c>
      <c r="Q20" s="1"/>
      <c r="R20" s="1"/>
      <c r="S20" s="1"/>
    </row>
    <row r="21" spans="1:19" ht="29.25" customHeight="1">
      <c r="A21" s="138" t="s">
        <v>28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</row>
    <row r="22" spans="1:19">
      <c r="A22" s="137" t="s">
        <v>2</v>
      </c>
      <c r="B22" s="137"/>
      <c r="C22" s="1"/>
      <c r="D22" s="1"/>
      <c r="E22" s="1"/>
      <c r="F22" s="1"/>
      <c r="G22" s="163">
        <v>6.3E-2</v>
      </c>
      <c r="H22" s="163">
        <v>6.3E-2</v>
      </c>
      <c r="I22" s="2">
        <v>7.2999999999999995E-2</v>
      </c>
      <c r="J22" s="2">
        <v>7.2999999999999995E-2</v>
      </c>
      <c r="K22" s="2">
        <v>7.2999999999999995E-2</v>
      </c>
      <c r="L22" s="2">
        <v>7.2999999999999995E-2</v>
      </c>
      <c r="M22" s="2">
        <v>7.2999999999999995E-2</v>
      </c>
      <c r="N22" s="2">
        <v>7.2999999999999995E-2</v>
      </c>
      <c r="O22" s="2">
        <v>7.2999999999999995E-2</v>
      </c>
      <c r="P22" s="110">
        <v>8.5000000000000006E-2</v>
      </c>
      <c r="Q22" s="110">
        <v>8.5000000000000006E-2</v>
      </c>
      <c r="R22" s="161">
        <v>9.2999999999999999E-2</v>
      </c>
      <c r="S22" s="164">
        <v>9.2999999999999999E-2</v>
      </c>
    </row>
    <row r="23" spans="1:19">
      <c r="A23" s="137" t="s">
        <v>3</v>
      </c>
      <c r="B23" s="137"/>
      <c r="C23" s="1">
        <v>8.43E-2</v>
      </c>
      <c r="D23" s="1">
        <v>0.1147</v>
      </c>
      <c r="E23" s="1">
        <v>0.1371</v>
      </c>
      <c r="F23" s="1">
        <v>0.14119999999999999</v>
      </c>
      <c r="G23" s="1">
        <f>+G5</f>
        <v>0.16259999999999999</v>
      </c>
      <c r="H23" s="1">
        <f t="shared" ref="H23:S23" si="8">+H5</f>
        <v>0.1179</v>
      </c>
      <c r="I23" s="1">
        <f t="shared" si="8"/>
        <v>5.0999999999999997E-2</v>
      </c>
      <c r="J23" s="1">
        <f t="shared" si="8"/>
        <v>8.0399999999999999E-2</v>
      </c>
      <c r="K23" s="1">
        <f t="shared" si="8"/>
        <v>5.0299999999999997E-2</v>
      </c>
      <c r="L23" s="1">
        <f t="shared" si="8"/>
        <v>7.5300000000000006E-2</v>
      </c>
      <c r="M23" s="1">
        <f t="shared" si="8"/>
        <v>7.9600000000000004E-2</v>
      </c>
      <c r="N23" s="1">
        <f t="shared" si="8"/>
        <v>5.8599999999999999E-2</v>
      </c>
      <c r="O23" s="1">
        <f t="shared" si="8"/>
        <v>3.5799999999999998E-2</v>
      </c>
      <c r="P23" s="1">
        <f t="shared" si="8"/>
        <v>1.2699999999999999E-2</v>
      </c>
      <c r="Q23" s="1">
        <f t="shared" si="8"/>
        <v>5.7599999999999998E-2</v>
      </c>
      <c r="R23" s="1">
        <f t="shared" si="8"/>
        <v>3.2599999999999997E-2</v>
      </c>
      <c r="S23" s="112" t="str">
        <f t="shared" si="8"/>
        <v>TBD</v>
      </c>
    </row>
    <row r="24" spans="1:19">
      <c r="A24" s="137" t="s">
        <v>4</v>
      </c>
      <c r="B24" s="137"/>
      <c r="C24" s="1">
        <f t="shared" ref="C24:R24" si="9">+C22+C23</f>
        <v>8.43E-2</v>
      </c>
      <c r="D24" s="1">
        <f t="shared" si="9"/>
        <v>0.1147</v>
      </c>
      <c r="E24" s="1">
        <f t="shared" si="9"/>
        <v>0.1371</v>
      </c>
      <c r="F24" s="1">
        <f t="shared" si="9"/>
        <v>0.14119999999999999</v>
      </c>
      <c r="G24" s="1">
        <f t="shared" si="9"/>
        <v>0.22559999999999999</v>
      </c>
      <c r="H24" s="1">
        <f t="shared" si="9"/>
        <v>0.18090000000000001</v>
      </c>
      <c r="I24" s="1">
        <f t="shared" si="9"/>
        <v>0.124</v>
      </c>
      <c r="J24" s="1">
        <f t="shared" si="9"/>
        <v>0.15339999999999998</v>
      </c>
      <c r="K24" s="1">
        <f t="shared" si="9"/>
        <v>0.12329999999999999</v>
      </c>
      <c r="L24" s="1">
        <f t="shared" si="9"/>
        <v>0.14829999999999999</v>
      </c>
      <c r="M24" s="1">
        <f t="shared" si="9"/>
        <v>0.15260000000000001</v>
      </c>
      <c r="N24" s="1">
        <f t="shared" si="9"/>
        <v>0.13159999999999999</v>
      </c>
      <c r="O24" s="1">
        <f t="shared" si="9"/>
        <v>0.10879999999999999</v>
      </c>
      <c r="P24" s="1">
        <f t="shared" si="9"/>
        <v>9.7700000000000009E-2</v>
      </c>
      <c r="Q24" s="1">
        <f t="shared" si="9"/>
        <v>0.1426</v>
      </c>
      <c r="R24" s="1">
        <f t="shared" si="9"/>
        <v>0.12559999999999999</v>
      </c>
      <c r="S24" s="1"/>
    </row>
    <row r="25" spans="1:19" ht="29.25" customHeight="1">
      <c r="A25" s="138" t="s">
        <v>27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</row>
    <row r="26" spans="1:19">
      <c r="A26" s="137" t="s">
        <v>2</v>
      </c>
      <c r="B26" s="137"/>
      <c r="C26" s="1"/>
      <c r="D26" s="1"/>
      <c r="E26" s="1"/>
      <c r="F26" s="1"/>
      <c r="G26" s="163">
        <v>6.3E-2</v>
      </c>
      <c r="H26" s="163">
        <v>6.3E-2</v>
      </c>
      <c r="I26" s="2">
        <v>7.2999999999999995E-2</v>
      </c>
      <c r="J26" s="2">
        <v>7.2999999999999995E-2</v>
      </c>
      <c r="K26" s="2">
        <v>7.2999999999999995E-2</v>
      </c>
      <c r="L26" s="2">
        <v>7.2999999999999995E-2</v>
      </c>
      <c r="M26" s="2">
        <v>7.2999999999999995E-2</v>
      </c>
      <c r="N26" s="2">
        <v>7.2999999999999995E-2</v>
      </c>
      <c r="O26" s="2">
        <v>7.2999999999999995E-2</v>
      </c>
      <c r="P26" s="160">
        <v>8.3000000000000004E-2</v>
      </c>
      <c r="Q26" s="160">
        <v>8.3000000000000004E-2</v>
      </c>
      <c r="R26" s="160">
        <v>8.3000000000000004E-2</v>
      </c>
      <c r="S26" s="160">
        <v>8.3000000000000004E-2</v>
      </c>
    </row>
    <row r="27" spans="1:19">
      <c r="A27" s="137" t="s">
        <v>3</v>
      </c>
      <c r="B27" s="137"/>
      <c r="C27" s="1">
        <v>8.43E-2</v>
      </c>
      <c r="D27" s="1">
        <v>0.1147</v>
      </c>
      <c r="E27" s="1">
        <v>0.1371</v>
      </c>
      <c r="F27" s="1">
        <v>0.14119999999999999</v>
      </c>
      <c r="G27" s="1">
        <f>+G5</f>
        <v>0.16259999999999999</v>
      </c>
      <c r="H27" s="1">
        <f t="shared" ref="H27:S27" si="10">+H5</f>
        <v>0.1179</v>
      </c>
      <c r="I27" s="1">
        <f t="shared" si="10"/>
        <v>5.0999999999999997E-2</v>
      </c>
      <c r="J27" s="1">
        <f t="shared" si="10"/>
        <v>8.0399999999999999E-2</v>
      </c>
      <c r="K27" s="1">
        <f t="shared" si="10"/>
        <v>5.0299999999999997E-2</v>
      </c>
      <c r="L27" s="1">
        <f t="shared" si="10"/>
        <v>7.5300000000000006E-2</v>
      </c>
      <c r="M27" s="1">
        <f t="shared" si="10"/>
        <v>7.9600000000000004E-2</v>
      </c>
      <c r="N27" s="1">
        <f t="shared" si="10"/>
        <v>5.8599999999999999E-2</v>
      </c>
      <c r="O27" s="1">
        <f t="shared" si="10"/>
        <v>3.5799999999999998E-2</v>
      </c>
      <c r="P27" s="1">
        <f t="shared" si="10"/>
        <v>1.2699999999999999E-2</v>
      </c>
      <c r="Q27" s="1">
        <f t="shared" si="10"/>
        <v>5.7599999999999998E-2</v>
      </c>
      <c r="R27" s="1">
        <f t="shared" si="10"/>
        <v>3.2599999999999997E-2</v>
      </c>
      <c r="S27" s="112" t="str">
        <f t="shared" si="10"/>
        <v>TBD</v>
      </c>
    </row>
    <row r="28" spans="1:19">
      <c r="A28" s="137" t="s">
        <v>4</v>
      </c>
      <c r="B28" s="137"/>
      <c r="C28" s="1">
        <f t="shared" ref="C28:R28" si="11">+C26+C27</f>
        <v>8.43E-2</v>
      </c>
      <c r="D28" s="1">
        <f t="shared" si="11"/>
        <v>0.1147</v>
      </c>
      <c r="E28" s="1">
        <f t="shared" si="11"/>
        <v>0.1371</v>
      </c>
      <c r="F28" s="1">
        <f t="shared" si="11"/>
        <v>0.14119999999999999</v>
      </c>
      <c r="G28" s="1">
        <f t="shared" si="11"/>
        <v>0.22559999999999999</v>
      </c>
      <c r="H28" s="1">
        <f t="shared" si="11"/>
        <v>0.18090000000000001</v>
      </c>
      <c r="I28" s="1">
        <f t="shared" si="11"/>
        <v>0.124</v>
      </c>
      <c r="J28" s="1">
        <f t="shared" si="11"/>
        <v>0.15339999999999998</v>
      </c>
      <c r="K28" s="1">
        <f t="shared" si="11"/>
        <v>0.12329999999999999</v>
      </c>
      <c r="L28" s="1">
        <f t="shared" si="11"/>
        <v>0.14829999999999999</v>
      </c>
      <c r="M28" s="1">
        <f t="shared" si="11"/>
        <v>0.15260000000000001</v>
      </c>
      <c r="N28" s="1">
        <f t="shared" si="11"/>
        <v>0.13159999999999999</v>
      </c>
      <c r="O28" s="1">
        <f t="shared" si="11"/>
        <v>0.10879999999999999</v>
      </c>
      <c r="P28" s="1">
        <f t="shared" si="11"/>
        <v>9.5700000000000007E-2</v>
      </c>
      <c r="Q28" s="1">
        <f t="shared" si="11"/>
        <v>0.1406</v>
      </c>
      <c r="R28" s="1">
        <f t="shared" si="11"/>
        <v>0.11560000000000001</v>
      </c>
      <c r="S28" s="1"/>
    </row>
    <row r="29" spans="1:19" ht="29.25" customHeight="1">
      <c r="A29" s="138" t="s">
        <v>11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</row>
    <row r="30" spans="1:19">
      <c r="A30" s="137" t="s">
        <v>2</v>
      </c>
      <c r="B30" s="137"/>
      <c r="C30" s="1"/>
      <c r="D30" s="1">
        <v>7.2999999999999995E-2</v>
      </c>
      <c r="E30" s="1">
        <v>7.2999999999999995E-2</v>
      </c>
      <c r="F30" s="1">
        <v>7.2999999999999995E-2</v>
      </c>
      <c r="G30" s="2">
        <v>7.2999999999999995E-2</v>
      </c>
      <c r="H30" s="2">
        <v>7.2999999999999995E-2</v>
      </c>
      <c r="I30" s="2">
        <v>7.2999999999999995E-2</v>
      </c>
      <c r="J30" s="2">
        <v>7.2999999999999995E-2</v>
      </c>
      <c r="K30" s="2">
        <v>7.2999999999999995E-2</v>
      </c>
      <c r="L30" s="2">
        <v>7.2999999999999995E-2</v>
      </c>
      <c r="M30" s="2">
        <v>7.2999999999999995E-2</v>
      </c>
      <c r="N30" s="2">
        <v>7.2999999999999995E-2</v>
      </c>
      <c r="O30" s="2">
        <v>7.2999999999999995E-2</v>
      </c>
      <c r="P30" s="2">
        <v>7.2999999999999995E-2</v>
      </c>
      <c r="Q30" s="2">
        <v>7.2999999999999995E-2</v>
      </c>
      <c r="R30" s="2">
        <v>7.2999999999999995E-2</v>
      </c>
      <c r="S30" s="161">
        <v>9.2999999999999999E-2</v>
      </c>
    </row>
    <row r="31" spans="1:19">
      <c r="A31" s="137" t="s">
        <v>3</v>
      </c>
      <c r="B31" s="137"/>
      <c r="C31" s="1">
        <v>8.43E-2</v>
      </c>
      <c r="D31" s="1">
        <v>0.1147</v>
      </c>
      <c r="E31" s="1">
        <v>0.1371</v>
      </c>
      <c r="F31" s="1">
        <v>0.14119999999999999</v>
      </c>
      <c r="G31" s="1">
        <f>+G5</f>
        <v>0.16259999999999999</v>
      </c>
      <c r="H31" s="1">
        <f t="shared" ref="H31:S31" si="12">+H5</f>
        <v>0.1179</v>
      </c>
      <c r="I31" s="1">
        <f t="shared" si="12"/>
        <v>5.0999999999999997E-2</v>
      </c>
      <c r="J31" s="1">
        <f t="shared" si="12"/>
        <v>8.0399999999999999E-2</v>
      </c>
      <c r="K31" s="1">
        <f t="shared" si="12"/>
        <v>5.0299999999999997E-2</v>
      </c>
      <c r="L31" s="1">
        <f t="shared" si="12"/>
        <v>7.5300000000000006E-2</v>
      </c>
      <c r="M31" s="1">
        <f t="shared" si="12"/>
        <v>7.9600000000000004E-2</v>
      </c>
      <c r="N31" s="1">
        <f t="shared" si="12"/>
        <v>5.8599999999999999E-2</v>
      </c>
      <c r="O31" s="1">
        <f t="shared" si="12"/>
        <v>3.5799999999999998E-2</v>
      </c>
      <c r="P31" s="1">
        <f t="shared" si="12"/>
        <v>1.2699999999999999E-2</v>
      </c>
      <c r="Q31" s="1">
        <f t="shared" si="12"/>
        <v>5.7599999999999998E-2</v>
      </c>
      <c r="R31" s="1">
        <f t="shared" si="12"/>
        <v>3.2599999999999997E-2</v>
      </c>
      <c r="S31" s="112" t="str">
        <f t="shared" si="12"/>
        <v>TBD</v>
      </c>
    </row>
    <row r="32" spans="1:19">
      <c r="A32" s="137" t="s">
        <v>4</v>
      </c>
      <c r="B32" s="137"/>
      <c r="C32" s="1">
        <f t="shared" ref="C32:R32" si="13">+C30+C31</f>
        <v>8.43E-2</v>
      </c>
      <c r="D32" s="1">
        <f t="shared" si="13"/>
        <v>0.18769999999999998</v>
      </c>
      <c r="E32" s="1">
        <f t="shared" si="13"/>
        <v>0.21010000000000001</v>
      </c>
      <c r="F32" s="1">
        <f t="shared" si="13"/>
        <v>0.2142</v>
      </c>
      <c r="G32" s="1">
        <f t="shared" si="13"/>
        <v>0.23559999999999998</v>
      </c>
      <c r="H32" s="1">
        <f t="shared" si="13"/>
        <v>0.19090000000000001</v>
      </c>
      <c r="I32" s="1">
        <f t="shared" si="13"/>
        <v>0.124</v>
      </c>
      <c r="J32" s="1">
        <f t="shared" si="13"/>
        <v>0.15339999999999998</v>
      </c>
      <c r="K32" s="1">
        <f t="shared" si="13"/>
        <v>0.12329999999999999</v>
      </c>
      <c r="L32" s="1">
        <f t="shared" si="13"/>
        <v>0.14829999999999999</v>
      </c>
      <c r="M32" s="1">
        <f t="shared" si="13"/>
        <v>0.15260000000000001</v>
      </c>
      <c r="N32" s="1">
        <f t="shared" si="13"/>
        <v>0.13159999999999999</v>
      </c>
      <c r="O32" s="1">
        <f t="shared" si="13"/>
        <v>0.10879999999999999</v>
      </c>
      <c r="P32" s="1">
        <f t="shared" si="13"/>
        <v>8.5699999999999998E-2</v>
      </c>
      <c r="Q32" s="1">
        <f t="shared" si="13"/>
        <v>0.13059999999999999</v>
      </c>
      <c r="R32" s="1">
        <f t="shared" si="13"/>
        <v>0.1056</v>
      </c>
      <c r="S32" s="1"/>
    </row>
    <row r="33" spans="1:19" ht="29.25" customHeight="1">
      <c r="A33" s="138" t="s">
        <v>7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</row>
    <row r="34" spans="1:19">
      <c r="A34" s="137" t="s">
        <v>2</v>
      </c>
      <c r="B34" s="137"/>
      <c r="C34" s="1"/>
      <c r="D34" s="1"/>
      <c r="E34" s="1"/>
      <c r="F34" s="1"/>
      <c r="G34" s="165">
        <v>0.06</v>
      </c>
      <c r="H34" s="165">
        <v>0.06</v>
      </c>
      <c r="I34" s="2">
        <v>7.2999999999999995E-2</v>
      </c>
      <c r="J34" s="2">
        <v>7.2999999999999995E-2</v>
      </c>
      <c r="K34" s="2">
        <v>7.2999999999999995E-2</v>
      </c>
      <c r="L34" s="2">
        <v>7.2999999999999995E-2</v>
      </c>
      <c r="M34" s="2">
        <v>7.2999999999999995E-2</v>
      </c>
      <c r="N34" s="2">
        <v>7.2999999999999995E-2</v>
      </c>
      <c r="O34" s="2">
        <v>7.2999999999999995E-2</v>
      </c>
      <c r="P34" s="160">
        <v>8.3000000000000004E-2</v>
      </c>
      <c r="Q34" s="160">
        <v>8.3000000000000004E-2</v>
      </c>
      <c r="R34" s="161">
        <v>9.2999999999999999E-2</v>
      </c>
      <c r="S34" s="161">
        <v>9.2999999999999999E-2</v>
      </c>
    </row>
    <row r="35" spans="1:19">
      <c r="A35" s="137" t="s">
        <v>3</v>
      </c>
      <c r="B35" s="137"/>
      <c r="C35" s="1">
        <v>8.43E-2</v>
      </c>
      <c r="D35" s="1">
        <v>0.1147</v>
      </c>
      <c r="E35" s="1">
        <v>0.1371</v>
      </c>
      <c r="F35" s="1">
        <v>0.14119999999999999</v>
      </c>
      <c r="G35" s="1">
        <f>+G5</f>
        <v>0.16259999999999999</v>
      </c>
      <c r="H35" s="1">
        <f t="shared" ref="H35:S35" si="14">+H5</f>
        <v>0.1179</v>
      </c>
      <c r="I35" s="1">
        <f t="shared" si="14"/>
        <v>5.0999999999999997E-2</v>
      </c>
      <c r="J35" s="1">
        <f t="shared" si="14"/>
        <v>8.0399999999999999E-2</v>
      </c>
      <c r="K35" s="1">
        <f t="shared" si="14"/>
        <v>5.0299999999999997E-2</v>
      </c>
      <c r="L35" s="1">
        <f t="shared" si="14"/>
        <v>7.5300000000000006E-2</v>
      </c>
      <c r="M35" s="1">
        <f t="shared" si="14"/>
        <v>7.9600000000000004E-2</v>
      </c>
      <c r="N35" s="1">
        <f t="shared" si="14"/>
        <v>5.8599999999999999E-2</v>
      </c>
      <c r="O35" s="1">
        <f t="shared" si="14"/>
        <v>3.5799999999999998E-2</v>
      </c>
      <c r="P35" s="1">
        <f t="shared" si="14"/>
        <v>1.2699999999999999E-2</v>
      </c>
      <c r="Q35" s="1">
        <f t="shared" si="14"/>
        <v>5.7599999999999998E-2</v>
      </c>
      <c r="R35" s="1">
        <f t="shared" si="14"/>
        <v>3.2599999999999997E-2</v>
      </c>
      <c r="S35" s="112" t="str">
        <f t="shared" si="14"/>
        <v>TBD</v>
      </c>
    </row>
    <row r="36" spans="1:19">
      <c r="A36" s="137" t="s">
        <v>4</v>
      </c>
      <c r="B36" s="137"/>
      <c r="C36" s="1">
        <f t="shared" ref="C36:R36" si="15">+C34+C35</f>
        <v>8.43E-2</v>
      </c>
      <c r="D36" s="1">
        <f t="shared" si="15"/>
        <v>0.1147</v>
      </c>
      <c r="E36" s="1">
        <f t="shared" si="15"/>
        <v>0.1371</v>
      </c>
      <c r="F36" s="1">
        <f t="shared" si="15"/>
        <v>0.14119999999999999</v>
      </c>
      <c r="G36" s="1">
        <f t="shared" si="15"/>
        <v>0.22259999999999999</v>
      </c>
      <c r="H36" s="1">
        <f t="shared" si="15"/>
        <v>0.1779</v>
      </c>
      <c r="I36" s="1">
        <f t="shared" si="15"/>
        <v>0.124</v>
      </c>
      <c r="J36" s="1">
        <f t="shared" si="15"/>
        <v>0.15339999999999998</v>
      </c>
      <c r="K36" s="1">
        <f t="shared" si="15"/>
        <v>0.12329999999999999</v>
      </c>
      <c r="L36" s="1">
        <f t="shared" si="15"/>
        <v>0.14829999999999999</v>
      </c>
      <c r="M36" s="1">
        <f t="shared" si="15"/>
        <v>0.15260000000000001</v>
      </c>
      <c r="N36" s="1">
        <f t="shared" si="15"/>
        <v>0.13159999999999999</v>
      </c>
      <c r="O36" s="1">
        <f t="shared" si="15"/>
        <v>0.10879999999999999</v>
      </c>
      <c r="P36" s="1">
        <f t="shared" si="15"/>
        <v>9.5700000000000007E-2</v>
      </c>
      <c r="Q36" s="1">
        <f t="shared" si="15"/>
        <v>0.1406</v>
      </c>
      <c r="R36" s="1">
        <f t="shared" si="15"/>
        <v>0.12559999999999999</v>
      </c>
      <c r="S36" s="1"/>
    </row>
    <row r="37" spans="1:19" ht="29.25" customHeight="1">
      <c r="A37" s="138" t="s">
        <v>6</v>
      </c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</row>
    <row r="38" spans="1:19">
      <c r="A38" s="137" t="s">
        <v>2</v>
      </c>
      <c r="B38" s="137"/>
      <c r="C38" s="1"/>
      <c r="D38" s="1"/>
      <c r="E38" s="1">
        <v>7.2999999999999995E-2</v>
      </c>
      <c r="F38" s="1">
        <v>7.2999999999999995E-2</v>
      </c>
      <c r="G38" s="2">
        <v>7.2999999999999995E-2</v>
      </c>
      <c r="H38" s="2">
        <v>7.2999999999999995E-2</v>
      </c>
      <c r="I38" s="2">
        <v>7.2999999999999995E-2</v>
      </c>
      <c r="J38" s="2">
        <v>7.2999999999999995E-2</v>
      </c>
      <c r="K38" s="2">
        <v>7.2999999999999995E-2</v>
      </c>
      <c r="L38" s="2">
        <v>7.2999999999999995E-2</v>
      </c>
      <c r="M38" s="2">
        <v>7.2999999999999995E-2</v>
      </c>
      <c r="N38" s="2">
        <v>7.2999999999999995E-2</v>
      </c>
      <c r="O38" s="2">
        <v>7.2999999999999995E-2</v>
      </c>
      <c r="P38" s="2">
        <v>7.2999999999999995E-2</v>
      </c>
      <c r="Q38" s="2">
        <v>7.2999999999999995E-2</v>
      </c>
      <c r="R38" s="2">
        <v>7.2999999999999995E-2</v>
      </c>
      <c r="S38" s="161">
        <v>9.2999999999999999E-2</v>
      </c>
    </row>
    <row r="39" spans="1:19">
      <c r="A39" s="137" t="s">
        <v>3</v>
      </c>
      <c r="B39" s="137"/>
      <c r="C39" s="1">
        <v>8.43E-2</v>
      </c>
      <c r="D39" s="1">
        <v>0.1147</v>
      </c>
      <c r="E39" s="1">
        <v>0.1371</v>
      </c>
      <c r="F39" s="1">
        <v>0.14119999999999999</v>
      </c>
      <c r="G39" s="1">
        <f>+G5</f>
        <v>0.16259999999999999</v>
      </c>
      <c r="H39" s="1">
        <f t="shared" ref="H39:S39" si="16">+H5</f>
        <v>0.1179</v>
      </c>
      <c r="I39" s="1">
        <f t="shared" si="16"/>
        <v>5.0999999999999997E-2</v>
      </c>
      <c r="J39" s="1">
        <f t="shared" si="16"/>
        <v>8.0399999999999999E-2</v>
      </c>
      <c r="K39" s="1">
        <f t="shared" si="16"/>
        <v>5.0299999999999997E-2</v>
      </c>
      <c r="L39" s="1">
        <f t="shared" si="16"/>
        <v>7.5300000000000006E-2</v>
      </c>
      <c r="M39" s="1">
        <f t="shared" si="16"/>
        <v>7.9600000000000004E-2</v>
      </c>
      <c r="N39" s="1">
        <f t="shared" si="16"/>
        <v>5.8599999999999999E-2</v>
      </c>
      <c r="O39" s="1">
        <f t="shared" si="16"/>
        <v>3.5799999999999998E-2</v>
      </c>
      <c r="P39" s="1">
        <f t="shared" si="16"/>
        <v>1.2699999999999999E-2</v>
      </c>
      <c r="Q39" s="1">
        <f t="shared" si="16"/>
        <v>5.7599999999999998E-2</v>
      </c>
      <c r="R39" s="1">
        <f t="shared" si="16"/>
        <v>3.2599999999999997E-2</v>
      </c>
      <c r="S39" s="112" t="str">
        <f t="shared" si="16"/>
        <v>TBD</v>
      </c>
    </row>
    <row r="40" spans="1:19">
      <c r="A40" s="137" t="s">
        <v>4</v>
      </c>
      <c r="B40" s="137"/>
      <c r="C40" s="1">
        <f t="shared" ref="C40:R40" si="17">+C38+C39</f>
        <v>8.43E-2</v>
      </c>
      <c r="D40" s="1">
        <f t="shared" si="17"/>
        <v>0.1147</v>
      </c>
      <c r="E40" s="1">
        <f t="shared" si="17"/>
        <v>0.21010000000000001</v>
      </c>
      <c r="F40" s="1">
        <f t="shared" si="17"/>
        <v>0.2142</v>
      </c>
      <c r="G40" s="1">
        <f t="shared" si="17"/>
        <v>0.23559999999999998</v>
      </c>
      <c r="H40" s="1">
        <f t="shared" si="17"/>
        <v>0.19090000000000001</v>
      </c>
      <c r="I40" s="1">
        <f t="shared" si="17"/>
        <v>0.124</v>
      </c>
      <c r="J40" s="1">
        <f t="shared" si="17"/>
        <v>0.15339999999999998</v>
      </c>
      <c r="K40" s="1">
        <f t="shared" si="17"/>
        <v>0.12329999999999999</v>
      </c>
      <c r="L40" s="1">
        <f t="shared" si="17"/>
        <v>0.14829999999999999</v>
      </c>
      <c r="M40" s="1">
        <f t="shared" si="17"/>
        <v>0.15260000000000001</v>
      </c>
      <c r="N40" s="1">
        <f t="shared" si="17"/>
        <v>0.13159999999999999</v>
      </c>
      <c r="O40" s="1">
        <f t="shared" si="17"/>
        <v>0.10879999999999999</v>
      </c>
      <c r="P40" s="1">
        <f t="shared" si="17"/>
        <v>8.5699999999999998E-2</v>
      </c>
      <c r="Q40" s="1">
        <f t="shared" si="17"/>
        <v>0.13059999999999999</v>
      </c>
      <c r="R40" s="1">
        <f t="shared" si="17"/>
        <v>0.1056</v>
      </c>
      <c r="S40" s="1"/>
    </row>
    <row r="41" spans="1:19" ht="29.25" customHeight="1">
      <c r="A41" s="138" t="s">
        <v>12</v>
      </c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</row>
    <row r="42" spans="1:19">
      <c r="A42" s="137" t="s">
        <v>2</v>
      </c>
      <c r="B42" s="137"/>
      <c r="C42" s="1">
        <v>7.2999999999999995E-2</v>
      </c>
      <c r="D42" s="1">
        <v>7.2999999999999995E-2</v>
      </c>
      <c r="E42" s="1">
        <v>7.2999999999999995E-2</v>
      </c>
      <c r="F42" s="1">
        <v>7.2999999999999995E-2</v>
      </c>
      <c r="G42" s="2">
        <v>7.2999999999999995E-2</v>
      </c>
      <c r="H42" s="2">
        <v>7.2999999999999995E-2</v>
      </c>
      <c r="I42" s="2">
        <v>7.2999999999999995E-2</v>
      </c>
      <c r="J42" s="2">
        <v>7.2999999999999995E-2</v>
      </c>
      <c r="K42" s="2">
        <v>7.2999999999999995E-2</v>
      </c>
      <c r="L42" s="2">
        <v>7.2999999999999995E-2</v>
      </c>
      <c r="M42" s="2">
        <v>7.2999999999999995E-2</v>
      </c>
      <c r="N42" s="2">
        <v>7.2999999999999995E-2</v>
      </c>
      <c r="O42" s="2">
        <v>7.2999999999999995E-2</v>
      </c>
      <c r="P42" s="2">
        <v>7.2999999999999995E-2</v>
      </c>
      <c r="Q42" s="2">
        <v>7.2999999999999995E-2</v>
      </c>
      <c r="R42" s="2">
        <v>7.2999999999999995E-2</v>
      </c>
      <c r="S42" s="161">
        <v>9.2999999999999999E-2</v>
      </c>
    </row>
    <row r="43" spans="1:19">
      <c r="A43" s="137" t="s">
        <v>3</v>
      </c>
      <c r="B43" s="137"/>
      <c r="C43" s="1">
        <v>8.43E-2</v>
      </c>
      <c r="D43" s="1">
        <v>0.1147</v>
      </c>
      <c r="E43" s="1">
        <v>0.1371</v>
      </c>
      <c r="F43" s="1">
        <v>0.14119999999999999</v>
      </c>
      <c r="G43" s="1">
        <f>+G5</f>
        <v>0.16259999999999999</v>
      </c>
      <c r="H43" s="1">
        <f t="shared" ref="H43:S43" si="18">+H5</f>
        <v>0.1179</v>
      </c>
      <c r="I43" s="1">
        <f t="shared" si="18"/>
        <v>5.0999999999999997E-2</v>
      </c>
      <c r="J43" s="1">
        <f t="shared" si="18"/>
        <v>8.0399999999999999E-2</v>
      </c>
      <c r="K43" s="1">
        <f t="shared" si="18"/>
        <v>5.0299999999999997E-2</v>
      </c>
      <c r="L43" s="1">
        <f t="shared" si="18"/>
        <v>7.5300000000000006E-2</v>
      </c>
      <c r="M43" s="1">
        <f t="shared" si="18"/>
        <v>7.9600000000000004E-2</v>
      </c>
      <c r="N43" s="1">
        <f t="shared" si="18"/>
        <v>5.8599999999999999E-2</v>
      </c>
      <c r="O43" s="1">
        <f t="shared" si="18"/>
        <v>3.5799999999999998E-2</v>
      </c>
      <c r="P43" s="1">
        <f t="shared" si="18"/>
        <v>1.2699999999999999E-2</v>
      </c>
      <c r="Q43" s="1">
        <f t="shared" si="18"/>
        <v>5.7599999999999998E-2</v>
      </c>
      <c r="R43" s="1">
        <f t="shared" si="18"/>
        <v>3.2599999999999997E-2</v>
      </c>
      <c r="S43" s="112" t="str">
        <f t="shared" si="18"/>
        <v>TBD</v>
      </c>
    </row>
    <row r="44" spans="1:19">
      <c r="A44" s="137" t="s">
        <v>4</v>
      </c>
      <c r="B44" s="137"/>
      <c r="C44" s="1">
        <f t="shared" ref="C44:R44" si="19">+C42+C43</f>
        <v>0.1573</v>
      </c>
      <c r="D44" s="1">
        <f t="shared" si="19"/>
        <v>0.18769999999999998</v>
      </c>
      <c r="E44" s="1">
        <f t="shared" si="19"/>
        <v>0.21010000000000001</v>
      </c>
      <c r="F44" s="1">
        <f t="shared" si="19"/>
        <v>0.2142</v>
      </c>
      <c r="G44" s="1">
        <f t="shared" si="19"/>
        <v>0.23559999999999998</v>
      </c>
      <c r="H44" s="1">
        <f t="shared" si="19"/>
        <v>0.19090000000000001</v>
      </c>
      <c r="I44" s="1">
        <f t="shared" si="19"/>
        <v>0.124</v>
      </c>
      <c r="J44" s="1">
        <f t="shared" si="19"/>
        <v>0.15339999999999998</v>
      </c>
      <c r="K44" s="1">
        <f t="shared" si="19"/>
        <v>0.12329999999999999</v>
      </c>
      <c r="L44" s="1">
        <f t="shared" si="19"/>
        <v>0.14829999999999999</v>
      </c>
      <c r="M44" s="1">
        <f t="shared" si="19"/>
        <v>0.15260000000000001</v>
      </c>
      <c r="N44" s="1">
        <f t="shared" si="19"/>
        <v>0.13159999999999999</v>
      </c>
      <c r="O44" s="1">
        <f t="shared" si="19"/>
        <v>0.10879999999999999</v>
      </c>
      <c r="P44" s="1">
        <f t="shared" si="19"/>
        <v>8.5699999999999998E-2</v>
      </c>
      <c r="Q44" s="1">
        <f t="shared" si="19"/>
        <v>0.13059999999999999</v>
      </c>
      <c r="R44" s="1">
        <f t="shared" si="19"/>
        <v>0.1056</v>
      </c>
      <c r="S44" s="1"/>
    </row>
    <row r="45" spans="1:19" ht="29.25" customHeight="1">
      <c r="A45" s="138" t="s">
        <v>56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</row>
    <row r="46" spans="1:19">
      <c r="A46" s="137" t="s">
        <v>2</v>
      </c>
      <c r="B46" s="137"/>
      <c r="C46" s="1">
        <v>7.2999999999999995E-2</v>
      </c>
      <c r="D46" s="1">
        <v>7.2999999999999995E-2</v>
      </c>
      <c r="E46" s="1">
        <v>7.2999999999999995E-2</v>
      </c>
      <c r="F46" s="1">
        <v>7.2999999999999995E-2</v>
      </c>
      <c r="G46" s="2">
        <v>7.2999999999999995E-2</v>
      </c>
      <c r="H46" s="2">
        <v>7.2999999999999995E-2</v>
      </c>
      <c r="I46" s="2">
        <v>7.2999999999999995E-2</v>
      </c>
      <c r="J46" s="2">
        <v>7.2999999999999995E-2</v>
      </c>
      <c r="K46" s="2">
        <v>7.2999999999999995E-2</v>
      </c>
      <c r="L46" s="2">
        <v>7.2999999999999995E-2</v>
      </c>
      <c r="M46" s="2">
        <v>7.2999999999999995E-2</v>
      </c>
      <c r="N46" s="2">
        <v>7.2999999999999995E-2</v>
      </c>
      <c r="O46" s="2">
        <v>7.2999999999999995E-2</v>
      </c>
      <c r="P46" s="2">
        <v>7.2999999999999995E-2</v>
      </c>
      <c r="Q46" s="2">
        <v>7.2999999999999995E-2</v>
      </c>
      <c r="R46" s="2">
        <v>7.2999999999999995E-2</v>
      </c>
      <c r="S46" s="161">
        <v>9.2999999999999999E-2</v>
      </c>
    </row>
    <row r="47" spans="1:19">
      <c r="A47" s="137" t="s">
        <v>3</v>
      </c>
      <c r="B47" s="137"/>
      <c r="C47" s="1">
        <v>8.43E-2</v>
      </c>
      <c r="D47" s="1">
        <v>0.1147</v>
      </c>
      <c r="E47" s="1">
        <v>0.1371</v>
      </c>
      <c r="F47" s="1">
        <v>0.14119999999999999</v>
      </c>
      <c r="G47" s="1">
        <f>+G5</f>
        <v>0.16259999999999999</v>
      </c>
      <c r="H47" s="1">
        <f t="shared" ref="H47:S47" si="20">+H5</f>
        <v>0.1179</v>
      </c>
      <c r="I47" s="1">
        <f t="shared" si="20"/>
        <v>5.0999999999999997E-2</v>
      </c>
      <c r="J47" s="1">
        <f t="shared" si="20"/>
        <v>8.0399999999999999E-2</v>
      </c>
      <c r="K47" s="1">
        <f t="shared" si="20"/>
        <v>5.0299999999999997E-2</v>
      </c>
      <c r="L47" s="1">
        <f t="shared" si="20"/>
        <v>7.5300000000000006E-2</v>
      </c>
      <c r="M47" s="1">
        <f t="shared" si="20"/>
        <v>7.9600000000000004E-2</v>
      </c>
      <c r="N47" s="1">
        <f t="shared" si="20"/>
        <v>5.8599999999999999E-2</v>
      </c>
      <c r="O47" s="1">
        <f t="shared" si="20"/>
        <v>3.5799999999999998E-2</v>
      </c>
      <c r="P47" s="1">
        <f t="shared" si="20"/>
        <v>1.2699999999999999E-2</v>
      </c>
      <c r="Q47" s="1">
        <f t="shared" si="20"/>
        <v>5.7599999999999998E-2</v>
      </c>
      <c r="R47" s="1">
        <f t="shared" si="20"/>
        <v>3.2599999999999997E-2</v>
      </c>
      <c r="S47" s="112" t="str">
        <f t="shared" si="20"/>
        <v>TBD</v>
      </c>
    </row>
    <row r="48" spans="1:19">
      <c r="A48" s="137" t="s">
        <v>4</v>
      </c>
      <c r="B48" s="137"/>
      <c r="C48" s="1">
        <f t="shared" ref="C48:R48" si="21">+C46+C47</f>
        <v>0.1573</v>
      </c>
      <c r="D48" s="1">
        <f t="shared" si="21"/>
        <v>0.18769999999999998</v>
      </c>
      <c r="E48" s="1">
        <f t="shared" si="21"/>
        <v>0.21010000000000001</v>
      </c>
      <c r="F48" s="1">
        <f t="shared" si="21"/>
        <v>0.2142</v>
      </c>
      <c r="G48" s="1">
        <f t="shared" si="21"/>
        <v>0.23559999999999998</v>
      </c>
      <c r="H48" s="1">
        <f t="shared" si="21"/>
        <v>0.19090000000000001</v>
      </c>
      <c r="I48" s="1">
        <f t="shared" si="21"/>
        <v>0.124</v>
      </c>
      <c r="J48" s="1">
        <f t="shared" si="21"/>
        <v>0.15339999999999998</v>
      </c>
      <c r="K48" s="1">
        <f t="shared" si="21"/>
        <v>0.12329999999999999</v>
      </c>
      <c r="L48" s="1">
        <f t="shared" si="21"/>
        <v>0.14829999999999999</v>
      </c>
      <c r="M48" s="1">
        <f t="shared" si="21"/>
        <v>0.15260000000000001</v>
      </c>
      <c r="N48" s="1">
        <f t="shared" si="21"/>
        <v>0.13159999999999999</v>
      </c>
      <c r="O48" s="1">
        <f t="shared" si="21"/>
        <v>0.10879999999999999</v>
      </c>
      <c r="P48" s="1">
        <f t="shared" si="21"/>
        <v>8.5699999999999998E-2</v>
      </c>
      <c r="Q48" s="1">
        <f t="shared" si="21"/>
        <v>0.13059999999999999</v>
      </c>
      <c r="R48" s="1">
        <f t="shared" si="21"/>
        <v>0.1056</v>
      </c>
      <c r="S48" s="1"/>
    </row>
    <row r="49" spans="1:19" ht="29.25" customHeight="1">
      <c r="A49" s="138" t="s">
        <v>9</v>
      </c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</row>
    <row r="50" spans="1:19">
      <c r="A50" s="137" t="s">
        <v>2</v>
      </c>
      <c r="B50" s="137"/>
      <c r="C50" s="1">
        <v>7.2999999999999995E-2</v>
      </c>
      <c r="D50" s="1">
        <v>7.2999999999999995E-2</v>
      </c>
      <c r="E50" s="1">
        <v>7.2999999999999995E-2</v>
      </c>
      <c r="F50" s="1">
        <v>7.2999999999999995E-2</v>
      </c>
      <c r="G50" s="2">
        <v>7.2999999999999995E-2</v>
      </c>
      <c r="H50" s="2">
        <v>7.2999999999999995E-2</v>
      </c>
      <c r="I50" s="2">
        <v>7.2999999999999995E-2</v>
      </c>
      <c r="J50" s="2">
        <v>7.2999999999999995E-2</v>
      </c>
      <c r="K50" s="2">
        <v>7.2999999999999995E-2</v>
      </c>
      <c r="L50" s="2">
        <v>7.2999999999999995E-2</v>
      </c>
      <c r="M50" s="2">
        <v>7.2999999999999995E-2</v>
      </c>
      <c r="N50" s="2">
        <v>7.2999999999999995E-2</v>
      </c>
      <c r="O50" s="2">
        <v>7.2999999999999995E-2</v>
      </c>
      <c r="P50" s="2">
        <v>7.2999999999999995E-2</v>
      </c>
      <c r="Q50" s="160">
        <v>8.3000000000000004E-2</v>
      </c>
      <c r="R50" s="161">
        <v>9.2999999999999999E-2</v>
      </c>
      <c r="S50" s="161">
        <v>9.2999999999999999E-2</v>
      </c>
    </row>
    <row r="51" spans="1:19">
      <c r="A51" s="137" t="s">
        <v>3</v>
      </c>
      <c r="B51" s="137"/>
      <c r="C51" s="1">
        <v>8.43E-2</v>
      </c>
      <c r="D51" s="1">
        <v>0.1147</v>
      </c>
      <c r="E51" s="1">
        <v>0.1371</v>
      </c>
      <c r="F51" s="1">
        <v>0.14119999999999999</v>
      </c>
      <c r="G51" s="1">
        <f>+G5</f>
        <v>0.16259999999999999</v>
      </c>
      <c r="H51" s="1">
        <f t="shared" ref="H51:S51" si="22">+H5</f>
        <v>0.1179</v>
      </c>
      <c r="I51" s="1">
        <f t="shared" si="22"/>
        <v>5.0999999999999997E-2</v>
      </c>
      <c r="J51" s="1">
        <f t="shared" si="22"/>
        <v>8.0399999999999999E-2</v>
      </c>
      <c r="K51" s="1">
        <f t="shared" si="22"/>
        <v>5.0299999999999997E-2</v>
      </c>
      <c r="L51" s="1">
        <f t="shared" si="22"/>
        <v>7.5300000000000006E-2</v>
      </c>
      <c r="M51" s="1">
        <f t="shared" si="22"/>
        <v>7.9600000000000004E-2</v>
      </c>
      <c r="N51" s="1">
        <f t="shared" si="22"/>
        <v>5.8599999999999999E-2</v>
      </c>
      <c r="O51" s="1">
        <f t="shared" si="22"/>
        <v>3.5799999999999998E-2</v>
      </c>
      <c r="P51" s="1">
        <f t="shared" si="22"/>
        <v>1.2699999999999999E-2</v>
      </c>
      <c r="Q51" s="1">
        <f t="shared" si="22"/>
        <v>5.7599999999999998E-2</v>
      </c>
      <c r="R51" s="1">
        <f t="shared" si="22"/>
        <v>3.2599999999999997E-2</v>
      </c>
      <c r="S51" s="112" t="str">
        <f t="shared" si="22"/>
        <v>TBD</v>
      </c>
    </row>
    <row r="52" spans="1:19">
      <c r="A52" s="137" t="s">
        <v>4</v>
      </c>
      <c r="B52" s="137"/>
      <c r="C52" s="1">
        <f t="shared" ref="C52:R52" si="23">+C50+C51</f>
        <v>0.1573</v>
      </c>
      <c r="D52" s="1">
        <f t="shared" si="23"/>
        <v>0.18769999999999998</v>
      </c>
      <c r="E52" s="1">
        <f t="shared" si="23"/>
        <v>0.21010000000000001</v>
      </c>
      <c r="F52" s="1">
        <f t="shared" si="23"/>
        <v>0.2142</v>
      </c>
      <c r="G52" s="1">
        <f t="shared" si="23"/>
        <v>0.23559999999999998</v>
      </c>
      <c r="H52" s="1">
        <f t="shared" si="23"/>
        <v>0.19090000000000001</v>
      </c>
      <c r="I52" s="1">
        <f t="shared" si="23"/>
        <v>0.124</v>
      </c>
      <c r="J52" s="1">
        <f t="shared" si="23"/>
        <v>0.15339999999999998</v>
      </c>
      <c r="K52" s="1">
        <f t="shared" si="23"/>
        <v>0.12329999999999999</v>
      </c>
      <c r="L52" s="1">
        <f t="shared" si="23"/>
        <v>0.14829999999999999</v>
      </c>
      <c r="M52" s="1">
        <f t="shared" si="23"/>
        <v>0.15260000000000001</v>
      </c>
      <c r="N52" s="1">
        <f t="shared" si="23"/>
        <v>0.13159999999999999</v>
      </c>
      <c r="O52" s="1">
        <f t="shared" si="23"/>
        <v>0.10879999999999999</v>
      </c>
      <c r="P52" s="1">
        <f t="shared" si="23"/>
        <v>8.5699999999999998E-2</v>
      </c>
      <c r="Q52" s="1">
        <f t="shared" si="23"/>
        <v>0.1406</v>
      </c>
      <c r="R52" s="1">
        <f t="shared" si="23"/>
        <v>0.12559999999999999</v>
      </c>
      <c r="S52" s="1"/>
    </row>
  </sheetData>
  <mergeCells count="52">
    <mergeCell ref="A25:S25"/>
    <mergeCell ref="A29:S29"/>
    <mergeCell ref="A33:S33"/>
    <mergeCell ref="A37:S37"/>
    <mergeCell ref="A41:S41"/>
    <mergeCell ref="A36:B36"/>
    <mergeCell ref="A38:B38"/>
    <mergeCell ref="A39:B39"/>
    <mergeCell ref="A27:B27"/>
    <mergeCell ref="A28:B28"/>
    <mergeCell ref="A31:B31"/>
    <mergeCell ref="A32:B32"/>
    <mergeCell ref="A34:B34"/>
    <mergeCell ref="A35:B35"/>
    <mergeCell ref="A30:B30"/>
    <mergeCell ref="A40:B40"/>
    <mergeCell ref="A6:B6"/>
    <mergeCell ref="A7:B7"/>
    <mergeCell ref="A8:B8"/>
    <mergeCell ref="G1:S1"/>
    <mergeCell ref="A3:S3"/>
    <mergeCell ref="A1:B2"/>
    <mergeCell ref="A4:B4"/>
    <mergeCell ref="A5:B5"/>
    <mergeCell ref="A18:B18"/>
    <mergeCell ref="A12:B12"/>
    <mergeCell ref="A22:B22"/>
    <mergeCell ref="A23:B23"/>
    <mergeCell ref="A21:S21"/>
    <mergeCell ref="A42:B42"/>
    <mergeCell ref="A45:S45"/>
    <mergeCell ref="A49:S49"/>
    <mergeCell ref="A51:B51"/>
    <mergeCell ref="A9:S9"/>
    <mergeCell ref="A13:S13"/>
    <mergeCell ref="A17:S17"/>
    <mergeCell ref="A19:B19"/>
    <mergeCell ref="A20:B20"/>
    <mergeCell ref="A24:B24"/>
    <mergeCell ref="A26:B26"/>
    <mergeCell ref="A10:B10"/>
    <mergeCell ref="A11:B11"/>
    <mergeCell ref="A16:B16"/>
    <mergeCell ref="A14:B14"/>
    <mergeCell ref="A15:B15"/>
    <mergeCell ref="A52:B52"/>
    <mergeCell ref="A43:B43"/>
    <mergeCell ref="A44:B44"/>
    <mergeCell ref="A46:B46"/>
    <mergeCell ref="A47:B47"/>
    <mergeCell ref="A48:B48"/>
    <mergeCell ref="A50:B50"/>
  </mergeCells>
  <phoneticPr fontId="18" type="noConversion"/>
  <pageMargins left="0.31" right="0.17" top="0.82" bottom="0.39" header="0.3" footer="0.3"/>
  <pageSetup scale="65" orientation="portrait" r:id="rId1"/>
  <headerFooter>
    <oddHeader>&amp;C&amp;"Arial,Bold"&amp;16ProfitSharing and 401(k) Historical Amounts
&amp;10(By Work Group)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4"/>
  <sheetViews>
    <sheetView zoomScale="90" zoomScaleNormal="90" workbookViewId="0">
      <pane xSplit="1" ySplit="8" topLeftCell="B15" activePane="bottomRight" state="frozen"/>
      <selection pane="topRight" activeCell="B1" sqref="B1"/>
      <selection pane="bottomLeft" activeCell="A9" sqref="A9"/>
      <selection pane="bottomRight" activeCell="A33" sqref="A33"/>
    </sheetView>
  </sheetViews>
  <sheetFormatPr defaultRowHeight="12.75"/>
  <cols>
    <col min="1" max="1" width="16.28515625" customWidth="1"/>
    <col min="2" max="2" width="8" style="4" customWidth="1"/>
    <col min="3" max="3" width="15.28515625" bestFit="1" customWidth="1"/>
    <col min="4" max="4" width="7.85546875" style="4" customWidth="1"/>
    <col min="5" max="5" width="15.140625" customWidth="1"/>
    <col min="6" max="6" width="11.85546875" customWidth="1"/>
    <col min="7" max="10" width="11.7109375" customWidth="1"/>
    <col min="11" max="11" width="12" customWidth="1"/>
    <col min="12" max="12" width="14.28515625" customWidth="1"/>
    <col min="13" max="13" width="10.7109375" customWidth="1"/>
    <col min="14" max="14" width="12" customWidth="1"/>
    <col min="15" max="15" width="15" customWidth="1"/>
    <col min="16" max="16" width="15.7109375" customWidth="1"/>
  </cols>
  <sheetData>
    <row r="1" spans="1:17" s="41" customFormat="1" ht="18.75">
      <c r="A1" s="128" t="s">
        <v>20</v>
      </c>
      <c r="B1" s="115" t="s">
        <v>19</v>
      </c>
      <c r="C1" s="116"/>
      <c r="D1" s="116"/>
      <c r="E1" s="117"/>
      <c r="F1" s="72"/>
      <c r="G1" s="73"/>
      <c r="H1" s="124"/>
      <c r="I1" s="124"/>
      <c r="J1" s="124"/>
      <c r="K1" s="124"/>
      <c r="L1" s="124"/>
      <c r="M1" s="124"/>
      <c r="N1" s="124"/>
      <c r="O1" s="126" t="s">
        <v>39</v>
      </c>
      <c r="P1" s="127"/>
      <c r="Q1" s="15"/>
    </row>
    <row r="2" spans="1:17" s="41" customFormat="1" ht="15">
      <c r="A2" s="129"/>
      <c r="B2" s="118"/>
      <c r="C2" s="119"/>
      <c r="D2" s="119"/>
      <c r="E2" s="120"/>
      <c r="F2" s="74"/>
      <c r="G2" s="75"/>
      <c r="H2" s="76"/>
      <c r="I2" s="77"/>
      <c r="J2" s="77"/>
      <c r="K2" s="77"/>
      <c r="L2" s="77"/>
      <c r="M2" s="77"/>
      <c r="N2" s="77"/>
      <c r="O2" s="78" t="s">
        <v>37</v>
      </c>
      <c r="P2" s="79" t="s">
        <v>38</v>
      </c>
      <c r="Q2" s="15"/>
    </row>
    <row r="3" spans="1:17" s="41" customFormat="1" ht="15.75" thickBot="1">
      <c r="A3" s="129"/>
      <c r="B3" s="118"/>
      <c r="C3" s="119"/>
      <c r="D3" s="119"/>
      <c r="E3" s="120"/>
      <c r="F3" s="80">
        <v>0</v>
      </c>
      <c r="G3" s="125" t="s">
        <v>35</v>
      </c>
      <c r="H3" s="125"/>
      <c r="I3" s="125"/>
      <c r="J3" s="125"/>
      <c r="K3" s="125"/>
      <c r="L3" s="125"/>
      <c r="M3" s="81"/>
      <c r="N3" s="82"/>
      <c r="O3" s="83">
        <v>0</v>
      </c>
      <c r="P3" s="84">
        <f>O4-1</f>
        <v>180000000</v>
      </c>
      <c r="Q3" s="15"/>
    </row>
    <row r="4" spans="1:17" s="41" customFormat="1" ht="15.75" thickBot="1">
      <c r="A4" s="129"/>
      <c r="B4" s="118"/>
      <c r="C4" s="119"/>
      <c r="D4" s="119"/>
      <c r="E4" s="120"/>
      <c r="F4" s="93">
        <v>0.1</v>
      </c>
      <c r="G4" s="125" t="s">
        <v>40</v>
      </c>
      <c r="H4" s="125"/>
      <c r="I4" s="125"/>
      <c r="J4" s="125"/>
      <c r="K4" s="125"/>
      <c r="L4" s="125"/>
      <c r="M4" s="81"/>
      <c r="N4" s="82"/>
      <c r="O4" s="92">
        <v>180000001</v>
      </c>
      <c r="P4" s="85">
        <f>O5-1</f>
        <v>450000000</v>
      </c>
      <c r="Q4" s="15"/>
    </row>
    <row r="5" spans="1:17" s="41" customFormat="1" ht="15.75" thickBot="1">
      <c r="A5" s="129"/>
      <c r="B5" s="118"/>
      <c r="C5" s="119"/>
      <c r="D5" s="119"/>
      <c r="E5" s="120"/>
      <c r="F5" s="93">
        <v>0.15</v>
      </c>
      <c r="G5" s="125" t="s">
        <v>40</v>
      </c>
      <c r="H5" s="125"/>
      <c r="I5" s="125"/>
      <c r="J5" s="125"/>
      <c r="K5" s="125"/>
      <c r="L5" s="125"/>
      <c r="M5" s="81"/>
      <c r="N5" s="82"/>
      <c r="O5" s="92">
        <v>450000001</v>
      </c>
      <c r="P5" s="85">
        <f>O6-1</f>
        <v>600000000</v>
      </c>
      <c r="Q5" s="15"/>
    </row>
    <row r="6" spans="1:17" s="41" customFormat="1" ht="15.75" thickBot="1">
      <c r="A6" s="129"/>
      <c r="B6" s="118"/>
      <c r="C6" s="119"/>
      <c r="D6" s="119"/>
      <c r="E6" s="120"/>
      <c r="F6" s="93">
        <v>0.2</v>
      </c>
      <c r="G6" s="125" t="s">
        <v>40</v>
      </c>
      <c r="H6" s="125"/>
      <c r="I6" s="125"/>
      <c r="J6" s="125"/>
      <c r="K6" s="125"/>
      <c r="L6" s="125"/>
      <c r="M6" s="81"/>
      <c r="N6" s="82"/>
      <c r="O6" s="92">
        <v>600000001</v>
      </c>
      <c r="P6" s="85">
        <f>O7-1</f>
        <v>1349999999</v>
      </c>
      <c r="Q6" s="15"/>
    </row>
    <row r="7" spans="1:17" s="41" customFormat="1" ht="15.75" thickBot="1">
      <c r="A7" s="129"/>
      <c r="B7" s="121"/>
      <c r="C7" s="122"/>
      <c r="D7" s="122"/>
      <c r="E7" s="123"/>
      <c r="F7" s="93">
        <v>0.25</v>
      </c>
      <c r="G7" s="125" t="s">
        <v>36</v>
      </c>
      <c r="H7" s="125"/>
      <c r="I7" s="125"/>
      <c r="J7" s="125"/>
      <c r="K7" s="125"/>
      <c r="L7" s="125"/>
      <c r="M7" s="81"/>
      <c r="N7" s="82"/>
      <c r="O7" s="92">
        <v>1350000000</v>
      </c>
      <c r="P7" s="86" t="s">
        <v>41</v>
      </c>
      <c r="Q7" s="15"/>
    </row>
    <row r="8" spans="1:17" s="41" customFormat="1" ht="15">
      <c r="A8" s="130"/>
      <c r="B8" s="132" t="s">
        <v>17</v>
      </c>
      <c r="C8" s="133"/>
      <c r="D8" s="133" t="s">
        <v>18</v>
      </c>
      <c r="E8" s="134"/>
      <c r="F8" s="135" t="s">
        <v>17</v>
      </c>
      <c r="G8" s="136"/>
      <c r="H8" s="136"/>
      <c r="I8" s="136"/>
      <c r="J8" s="136"/>
      <c r="K8" s="136"/>
      <c r="L8" s="136"/>
      <c r="M8" s="136"/>
      <c r="N8" s="133"/>
      <c r="O8" s="113" t="s">
        <v>18</v>
      </c>
      <c r="P8" s="114"/>
      <c r="Q8" s="15"/>
    </row>
    <row r="9" spans="1:17" s="41" customFormat="1" ht="26.25">
      <c r="A9" s="131"/>
      <c r="B9" s="87" t="s">
        <v>22</v>
      </c>
      <c r="C9" s="88" t="s">
        <v>21</v>
      </c>
      <c r="D9" s="88" t="s">
        <v>22</v>
      </c>
      <c r="E9" s="89" t="s">
        <v>21</v>
      </c>
      <c r="F9" s="90" t="s">
        <v>34</v>
      </c>
      <c r="G9" s="88">
        <f>+F3</f>
        <v>0</v>
      </c>
      <c r="H9" s="88">
        <f>+F4</f>
        <v>0.1</v>
      </c>
      <c r="I9" s="88">
        <f>+F5</f>
        <v>0.15</v>
      </c>
      <c r="J9" s="88">
        <f>+F6</f>
        <v>0.2</v>
      </c>
      <c r="K9" s="88">
        <f>+F7</f>
        <v>0.25</v>
      </c>
      <c r="L9" s="91" t="s">
        <v>4</v>
      </c>
      <c r="M9" s="91" t="s">
        <v>42</v>
      </c>
      <c r="N9" s="109" t="s">
        <v>47</v>
      </c>
      <c r="O9" s="88" t="s">
        <v>42</v>
      </c>
      <c r="P9" s="109" t="s">
        <v>47</v>
      </c>
      <c r="Q9" s="15"/>
    </row>
    <row r="10" spans="1:17" ht="15">
      <c r="A10" s="44">
        <v>50000000</v>
      </c>
      <c r="B10" s="7">
        <v>0.15</v>
      </c>
      <c r="C10" s="9">
        <f>+A10*B10</f>
        <v>7500000</v>
      </c>
      <c r="D10" s="10">
        <f>1-B10</f>
        <v>0.85</v>
      </c>
      <c r="E10" s="11">
        <f t="shared" ref="E10:E49" si="0">+D10*A10</f>
        <v>42500000</v>
      </c>
      <c r="F10" s="42">
        <f t="shared" ref="F10:F41" si="1">IF(A10&gt;$P$6,$F$7,IF(A10&gt;$P$5,$F$6,IF(A10&gt;$P$4,$F$5,IF(A10&gt;$P$3,$F$4,$F$3))))</f>
        <v>0</v>
      </c>
      <c r="G10" s="48">
        <v>0</v>
      </c>
      <c r="H10" s="48">
        <f t="shared" ref="H10:H41" si="2">IF(A10&gt;$P$3,IF(A10&gt;$P$4,($P$4-$P$3)*$F$4,(A10-$P$3)*$F$4),0)</f>
        <v>0</v>
      </c>
      <c r="I10" s="48">
        <f>IF($A10&gt;$P$4,IF($A10&gt;$P$5,($P$5-$P$4)*$F$5,($A10-$P$4)*$F$5),0)</f>
        <v>0</v>
      </c>
      <c r="J10" s="48">
        <f t="shared" ref="J10:J41" si="3">IF($A10&gt;$P$5,IF($A10&gt;$P$6,($P$6-$P$5)*$F$6,($A10-$P$5)*$F$6),0)</f>
        <v>0</v>
      </c>
      <c r="K10" s="48">
        <f t="shared" ref="K10:K41" si="4">IF($A10&gt;$P$6,($A10-$P$6)*$F$7,0)</f>
        <v>0</v>
      </c>
      <c r="L10" s="43">
        <f>SUM(G10:K10)</f>
        <v>0</v>
      </c>
      <c r="M10" s="10">
        <f>L10/A10</f>
        <v>0</v>
      </c>
      <c r="N10" s="9">
        <f t="shared" ref="N10:N41" si="5">+L10-C10</f>
        <v>-7500000</v>
      </c>
      <c r="O10" s="10">
        <f>1-M10</f>
        <v>1</v>
      </c>
      <c r="P10" s="11">
        <f>+(A10-L10)-E10</f>
        <v>7500000</v>
      </c>
      <c r="Q10" s="5"/>
    </row>
    <row r="11" spans="1:17" ht="15">
      <c r="A11" s="44">
        <f>+A10+50000000</f>
        <v>100000000</v>
      </c>
      <c r="B11" s="7">
        <v>0.15</v>
      </c>
      <c r="C11" s="9">
        <f t="shared" ref="C11:C56" si="6">+A11*B11</f>
        <v>15000000</v>
      </c>
      <c r="D11" s="10">
        <f t="shared" ref="D11:D69" si="7">1-B11</f>
        <v>0.85</v>
      </c>
      <c r="E11" s="11">
        <f t="shared" si="0"/>
        <v>85000000</v>
      </c>
      <c r="F11" s="42">
        <f t="shared" si="1"/>
        <v>0</v>
      </c>
      <c r="G11" s="48">
        <v>0</v>
      </c>
      <c r="H11" s="48">
        <f t="shared" si="2"/>
        <v>0</v>
      </c>
      <c r="I11" s="48">
        <f t="shared" ref="I11:I42" si="8">IF(A11&gt;$P$4,IF(A11&gt;$P$5,($P$5-$P$4)*$F$5,(A11-$P$4)*$F$5),0)</f>
        <v>0</v>
      </c>
      <c r="J11" s="48">
        <f t="shared" si="3"/>
        <v>0</v>
      </c>
      <c r="K11" s="48">
        <f t="shared" si="4"/>
        <v>0</v>
      </c>
      <c r="L11" s="43">
        <f t="shared" ref="L11:L49" si="9">SUM(G11:K11)</f>
        <v>0</v>
      </c>
      <c r="M11" s="10">
        <f t="shared" ref="M11:M69" si="10">L11/A11</f>
        <v>0</v>
      </c>
      <c r="N11" s="9">
        <f t="shared" si="5"/>
        <v>-15000000</v>
      </c>
      <c r="O11" s="10">
        <f t="shared" ref="O11:O69" si="11">1-M11</f>
        <v>1</v>
      </c>
      <c r="P11" s="11">
        <f t="shared" ref="P11:P69" si="12">+(A11-L11)-E11</f>
        <v>15000000</v>
      </c>
      <c r="Q11" s="5"/>
    </row>
    <row r="12" spans="1:17" ht="15">
      <c r="A12" s="44">
        <f t="shared" ref="A12:A17" si="13">+A11+50000000</f>
        <v>150000000</v>
      </c>
      <c r="B12" s="7">
        <v>0.15</v>
      </c>
      <c r="C12" s="9">
        <f t="shared" si="6"/>
        <v>22500000</v>
      </c>
      <c r="D12" s="10">
        <f t="shared" si="7"/>
        <v>0.85</v>
      </c>
      <c r="E12" s="11">
        <f t="shared" si="0"/>
        <v>127500000</v>
      </c>
      <c r="F12" s="42">
        <f t="shared" si="1"/>
        <v>0</v>
      </c>
      <c r="G12" s="48">
        <v>0</v>
      </c>
      <c r="H12" s="48">
        <f t="shared" si="2"/>
        <v>0</v>
      </c>
      <c r="I12" s="48">
        <f t="shared" si="8"/>
        <v>0</v>
      </c>
      <c r="J12" s="48">
        <f t="shared" si="3"/>
        <v>0</v>
      </c>
      <c r="K12" s="48">
        <f t="shared" si="4"/>
        <v>0</v>
      </c>
      <c r="L12" s="43">
        <f t="shared" si="9"/>
        <v>0</v>
      </c>
      <c r="M12" s="10">
        <f t="shared" si="10"/>
        <v>0</v>
      </c>
      <c r="N12" s="9">
        <f t="shared" si="5"/>
        <v>-22500000</v>
      </c>
      <c r="O12" s="10">
        <f t="shared" si="11"/>
        <v>1</v>
      </c>
      <c r="P12" s="11">
        <f t="shared" si="12"/>
        <v>22500000</v>
      </c>
      <c r="Q12" s="5"/>
    </row>
    <row r="13" spans="1:17" ht="15">
      <c r="A13" s="51">
        <f t="shared" si="13"/>
        <v>200000000</v>
      </c>
      <c r="B13" s="52">
        <v>0.15</v>
      </c>
      <c r="C13" s="53">
        <f t="shared" si="6"/>
        <v>30000000</v>
      </c>
      <c r="D13" s="54">
        <f t="shared" si="7"/>
        <v>0.85</v>
      </c>
      <c r="E13" s="55">
        <f t="shared" si="0"/>
        <v>170000000</v>
      </c>
      <c r="F13" s="56">
        <f t="shared" si="1"/>
        <v>0.1</v>
      </c>
      <c r="G13" s="57">
        <v>0</v>
      </c>
      <c r="H13" s="57">
        <f t="shared" si="2"/>
        <v>2000000</v>
      </c>
      <c r="I13" s="57">
        <f t="shared" si="8"/>
        <v>0</v>
      </c>
      <c r="J13" s="57">
        <f t="shared" si="3"/>
        <v>0</v>
      </c>
      <c r="K13" s="57">
        <f t="shared" si="4"/>
        <v>0</v>
      </c>
      <c r="L13" s="57">
        <f t="shared" si="9"/>
        <v>2000000</v>
      </c>
      <c r="M13" s="54">
        <f t="shared" si="10"/>
        <v>0.01</v>
      </c>
      <c r="N13" s="53">
        <f t="shared" si="5"/>
        <v>-28000000</v>
      </c>
      <c r="O13" s="54">
        <f t="shared" si="11"/>
        <v>0.99</v>
      </c>
      <c r="P13" s="55">
        <f t="shared" si="12"/>
        <v>28000000</v>
      </c>
      <c r="Q13" s="5"/>
    </row>
    <row r="14" spans="1:17" ht="15">
      <c r="A14" s="51">
        <f t="shared" si="13"/>
        <v>250000000</v>
      </c>
      <c r="B14" s="52">
        <v>0.15</v>
      </c>
      <c r="C14" s="53">
        <f t="shared" si="6"/>
        <v>37500000</v>
      </c>
      <c r="D14" s="54">
        <f t="shared" si="7"/>
        <v>0.85</v>
      </c>
      <c r="E14" s="55">
        <f t="shared" si="0"/>
        <v>212500000</v>
      </c>
      <c r="F14" s="56">
        <f t="shared" si="1"/>
        <v>0.1</v>
      </c>
      <c r="G14" s="57">
        <v>0</v>
      </c>
      <c r="H14" s="57">
        <f t="shared" si="2"/>
        <v>7000000</v>
      </c>
      <c r="I14" s="57">
        <f t="shared" si="8"/>
        <v>0</v>
      </c>
      <c r="J14" s="57">
        <f t="shared" si="3"/>
        <v>0</v>
      </c>
      <c r="K14" s="57">
        <f t="shared" si="4"/>
        <v>0</v>
      </c>
      <c r="L14" s="57">
        <f t="shared" si="9"/>
        <v>7000000</v>
      </c>
      <c r="M14" s="54">
        <f t="shared" si="10"/>
        <v>2.8000000000000001E-2</v>
      </c>
      <c r="N14" s="53">
        <f t="shared" si="5"/>
        <v>-30500000</v>
      </c>
      <c r="O14" s="54">
        <f t="shared" si="11"/>
        <v>0.97199999999999998</v>
      </c>
      <c r="P14" s="55">
        <f t="shared" si="12"/>
        <v>30500000</v>
      </c>
      <c r="Q14" s="5"/>
    </row>
    <row r="15" spans="1:17" ht="15">
      <c r="A15" s="44">
        <f t="shared" si="13"/>
        <v>300000000</v>
      </c>
      <c r="B15" s="7">
        <v>0.15</v>
      </c>
      <c r="C15" s="9">
        <f t="shared" si="6"/>
        <v>45000000</v>
      </c>
      <c r="D15" s="10">
        <f t="shared" si="7"/>
        <v>0.85</v>
      </c>
      <c r="E15" s="11">
        <f t="shared" si="0"/>
        <v>255000000</v>
      </c>
      <c r="F15" s="42">
        <f t="shared" si="1"/>
        <v>0.1</v>
      </c>
      <c r="G15" s="48">
        <v>0</v>
      </c>
      <c r="H15" s="48">
        <f t="shared" si="2"/>
        <v>12000000</v>
      </c>
      <c r="I15" s="48">
        <f t="shared" si="8"/>
        <v>0</v>
      </c>
      <c r="J15" s="48">
        <f t="shared" si="3"/>
        <v>0</v>
      </c>
      <c r="K15" s="48">
        <f t="shared" si="4"/>
        <v>0</v>
      </c>
      <c r="L15" s="43">
        <f t="shared" si="9"/>
        <v>12000000</v>
      </c>
      <c r="M15" s="10">
        <f t="shared" si="10"/>
        <v>0.04</v>
      </c>
      <c r="N15" s="9">
        <f t="shared" si="5"/>
        <v>-33000000</v>
      </c>
      <c r="O15" s="10">
        <f t="shared" si="11"/>
        <v>0.96</v>
      </c>
      <c r="P15" s="11">
        <f t="shared" si="12"/>
        <v>33000000</v>
      </c>
      <c r="Q15" s="5"/>
    </row>
    <row r="16" spans="1:17" ht="15">
      <c r="A16" s="44">
        <f t="shared" si="13"/>
        <v>350000000</v>
      </c>
      <c r="B16" s="7">
        <v>0.15</v>
      </c>
      <c r="C16" s="9">
        <f t="shared" si="6"/>
        <v>52500000</v>
      </c>
      <c r="D16" s="10">
        <f t="shared" si="7"/>
        <v>0.85</v>
      </c>
      <c r="E16" s="11">
        <f t="shared" si="0"/>
        <v>297500000</v>
      </c>
      <c r="F16" s="42">
        <f t="shared" si="1"/>
        <v>0.1</v>
      </c>
      <c r="G16" s="48">
        <v>0</v>
      </c>
      <c r="H16" s="48">
        <f t="shared" si="2"/>
        <v>17000000</v>
      </c>
      <c r="I16" s="48">
        <f t="shared" si="8"/>
        <v>0</v>
      </c>
      <c r="J16" s="48">
        <f t="shared" si="3"/>
        <v>0</v>
      </c>
      <c r="K16" s="48">
        <f t="shared" si="4"/>
        <v>0</v>
      </c>
      <c r="L16" s="43">
        <f t="shared" si="9"/>
        <v>17000000</v>
      </c>
      <c r="M16" s="10">
        <f t="shared" si="10"/>
        <v>4.8571428571428571E-2</v>
      </c>
      <c r="N16" s="9">
        <f t="shared" si="5"/>
        <v>-35500000</v>
      </c>
      <c r="O16" s="10">
        <f t="shared" si="11"/>
        <v>0.9514285714285714</v>
      </c>
      <c r="P16" s="11">
        <f t="shared" si="12"/>
        <v>35500000</v>
      </c>
      <c r="Q16" s="5"/>
    </row>
    <row r="17" spans="1:17" ht="15">
      <c r="A17" s="44">
        <f t="shared" si="13"/>
        <v>400000000</v>
      </c>
      <c r="B17" s="7">
        <v>0.15</v>
      </c>
      <c r="C17" s="9">
        <f t="shared" si="6"/>
        <v>60000000</v>
      </c>
      <c r="D17" s="10">
        <f t="shared" si="7"/>
        <v>0.85</v>
      </c>
      <c r="E17" s="11">
        <f t="shared" si="0"/>
        <v>340000000</v>
      </c>
      <c r="F17" s="42">
        <f t="shared" si="1"/>
        <v>0.1</v>
      </c>
      <c r="G17" s="48">
        <v>0</v>
      </c>
      <c r="H17" s="48">
        <f t="shared" si="2"/>
        <v>22000000</v>
      </c>
      <c r="I17" s="48">
        <f t="shared" si="8"/>
        <v>0</v>
      </c>
      <c r="J17" s="48">
        <f t="shared" si="3"/>
        <v>0</v>
      </c>
      <c r="K17" s="48">
        <f t="shared" si="4"/>
        <v>0</v>
      </c>
      <c r="L17" s="43">
        <f t="shared" si="9"/>
        <v>22000000</v>
      </c>
      <c r="M17" s="10">
        <f t="shared" si="10"/>
        <v>5.5E-2</v>
      </c>
      <c r="N17" s="9">
        <f t="shared" si="5"/>
        <v>-38000000</v>
      </c>
      <c r="O17" s="10">
        <f t="shared" si="11"/>
        <v>0.94499999999999995</v>
      </c>
      <c r="P17" s="11">
        <f t="shared" si="12"/>
        <v>38000000</v>
      </c>
      <c r="Q17" s="5"/>
    </row>
    <row r="18" spans="1:17" ht="15">
      <c r="A18" s="44">
        <f>+A17+50000000</f>
        <v>450000000</v>
      </c>
      <c r="B18" s="7">
        <v>0.15</v>
      </c>
      <c r="C18" s="9">
        <f t="shared" si="6"/>
        <v>67500000</v>
      </c>
      <c r="D18" s="10">
        <f t="shared" si="7"/>
        <v>0.85</v>
      </c>
      <c r="E18" s="11">
        <f t="shared" si="0"/>
        <v>382500000</v>
      </c>
      <c r="F18" s="42">
        <f t="shared" si="1"/>
        <v>0.1</v>
      </c>
      <c r="G18" s="48"/>
      <c r="H18" s="48">
        <f t="shared" si="2"/>
        <v>27000000</v>
      </c>
      <c r="I18" s="48">
        <f t="shared" si="8"/>
        <v>0</v>
      </c>
      <c r="J18" s="48">
        <f t="shared" si="3"/>
        <v>0</v>
      </c>
      <c r="K18" s="48">
        <f t="shared" si="4"/>
        <v>0</v>
      </c>
      <c r="L18" s="43">
        <f t="shared" si="9"/>
        <v>27000000</v>
      </c>
      <c r="M18" s="10">
        <f t="shared" si="10"/>
        <v>0.06</v>
      </c>
      <c r="N18" s="9">
        <f t="shared" si="5"/>
        <v>-40500000</v>
      </c>
      <c r="O18" s="10">
        <f t="shared" si="11"/>
        <v>0.94</v>
      </c>
      <c r="P18" s="11">
        <f t="shared" si="12"/>
        <v>40500000</v>
      </c>
      <c r="Q18" s="5"/>
    </row>
    <row r="19" spans="1:17" ht="15">
      <c r="A19" s="44">
        <f t="shared" ref="A19:A48" si="14">+A18+50000000</f>
        <v>500000000</v>
      </c>
      <c r="B19" s="7">
        <v>0.15</v>
      </c>
      <c r="C19" s="9">
        <f t="shared" si="6"/>
        <v>75000000</v>
      </c>
      <c r="D19" s="10">
        <f t="shared" si="7"/>
        <v>0.85</v>
      </c>
      <c r="E19" s="11">
        <f t="shared" si="0"/>
        <v>425000000</v>
      </c>
      <c r="F19" s="42">
        <f t="shared" si="1"/>
        <v>0.15</v>
      </c>
      <c r="G19" s="48">
        <v>0</v>
      </c>
      <c r="H19" s="48">
        <f t="shared" si="2"/>
        <v>27000000</v>
      </c>
      <c r="I19" s="48">
        <f t="shared" si="8"/>
        <v>7500000</v>
      </c>
      <c r="J19" s="48">
        <f t="shared" si="3"/>
        <v>0</v>
      </c>
      <c r="K19" s="48">
        <f t="shared" si="4"/>
        <v>0</v>
      </c>
      <c r="L19" s="43">
        <f t="shared" si="9"/>
        <v>34500000</v>
      </c>
      <c r="M19" s="10">
        <f t="shared" si="10"/>
        <v>6.9000000000000006E-2</v>
      </c>
      <c r="N19" s="9">
        <f t="shared" si="5"/>
        <v>-40500000</v>
      </c>
      <c r="O19" s="10">
        <f t="shared" si="11"/>
        <v>0.93100000000000005</v>
      </c>
      <c r="P19" s="11">
        <f t="shared" si="12"/>
        <v>40500000</v>
      </c>
      <c r="Q19" s="5"/>
    </row>
    <row r="20" spans="1:17" ht="15">
      <c r="A20" s="44">
        <f t="shared" si="14"/>
        <v>550000000</v>
      </c>
      <c r="B20" s="7">
        <v>0.15</v>
      </c>
      <c r="C20" s="9">
        <f t="shared" si="6"/>
        <v>82500000</v>
      </c>
      <c r="D20" s="10">
        <f t="shared" si="7"/>
        <v>0.85</v>
      </c>
      <c r="E20" s="11">
        <f t="shared" si="0"/>
        <v>467500000</v>
      </c>
      <c r="F20" s="42">
        <f t="shared" si="1"/>
        <v>0.15</v>
      </c>
      <c r="G20" s="48">
        <v>0</v>
      </c>
      <c r="H20" s="48">
        <f t="shared" si="2"/>
        <v>27000000</v>
      </c>
      <c r="I20" s="48">
        <f t="shared" si="8"/>
        <v>15000000</v>
      </c>
      <c r="J20" s="48">
        <f t="shared" si="3"/>
        <v>0</v>
      </c>
      <c r="K20" s="48">
        <f t="shared" si="4"/>
        <v>0</v>
      </c>
      <c r="L20" s="43">
        <f t="shared" si="9"/>
        <v>42000000</v>
      </c>
      <c r="M20" s="10">
        <f t="shared" si="10"/>
        <v>7.636363636363637E-2</v>
      </c>
      <c r="N20" s="9">
        <f t="shared" si="5"/>
        <v>-40500000</v>
      </c>
      <c r="O20" s="10">
        <f t="shared" si="11"/>
        <v>0.92363636363636359</v>
      </c>
      <c r="P20" s="11">
        <f t="shared" si="12"/>
        <v>40500000</v>
      </c>
      <c r="Q20" s="5"/>
    </row>
    <row r="21" spans="1:17" ht="15">
      <c r="A21" s="44">
        <f t="shared" si="14"/>
        <v>600000000</v>
      </c>
      <c r="B21" s="7">
        <v>0.15</v>
      </c>
      <c r="C21" s="9">
        <f t="shared" si="6"/>
        <v>90000000</v>
      </c>
      <c r="D21" s="10">
        <f t="shared" si="7"/>
        <v>0.85</v>
      </c>
      <c r="E21" s="11">
        <f t="shared" si="0"/>
        <v>510000000</v>
      </c>
      <c r="F21" s="42">
        <f t="shared" si="1"/>
        <v>0.15</v>
      </c>
      <c r="G21" s="48">
        <v>0</v>
      </c>
      <c r="H21" s="48">
        <f t="shared" si="2"/>
        <v>27000000</v>
      </c>
      <c r="I21" s="48">
        <f t="shared" si="8"/>
        <v>22500000</v>
      </c>
      <c r="J21" s="48">
        <f t="shared" si="3"/>
        <v>0</v>
      </c>
      <c r="K21" s="48">
        <f t="shared" si="4"/>
        <v>0</v>
      </c>
      <c r="L21" s="43">
        <f t="shared" si="9"/>
        <v>49500000</v>
      </c>
      <c r="M21" s="10">
        <f t="shared" si="10"/>
        <v>8.2500000000000004E-2</v>
      </c>
      <c r="N21" s="9">
        <f t="shared" si="5"/>
        <v>-40500000</v>
      </c>
      <c r="O21" s="10">
        <f t="shared" si="11"/>
        <v>0.91749999999999998</v>
      </c>
      <c r="P21" s="11">
        <f t="shared" si="12"/>
        <v>40500000</v>
      </c>
      <c r="Q21" s="5"/>
    </row>
    <row r="22" spans="1:17" ht="15">
      <c r="A22" s="44">
        <f t="shared" si="14"/>
        <v>650000000</v>
      </c>
      <c r="B22" s="7">
        <v>0.15</v>
      </c>
      <c r="C22" s="9">
        <f t="shared" si="6"/>
        <v>97500000</v>
      </c>
      <c r="D22" s="10">
        <f t="shared" si="7"/>
        <v>0.85</v>
      </c>
      <c r="E22" s="11">
        <f t="shared" si="0"/>
        <v>552500000</v>
      </c>
      <c r="F22" s="42">
        <f t="shared" si="1"/>
        <v>0.2</v>
      </c>
      <c r="G22" s="48">
        <v>0</v>
      </c>
      <c r="H22" s="48">
        <f t="shared" si="2"/>
        <v>27000000</v>
      </c>
      <c r="I22" s="48">
        <f t="shared" si="8"/>
        <v>22500000</v>
      </c>
      <c r="J22" s="48">
        <f t="shared" si="3"/>
        <v>10000000</v>
      </c>
      <c r="K22" s="48">
        <f t="shared" si="4"/>
        <v>0</v>
      </c>
      <c r="L22" s="43">
        <f t="shared" si="9"/>
        <v>59500000</v>
      </c>
      <c r="M22" s="10">
        <f t="shared" si="10"/>
        <v>9.1538461538461541E-2</v>
      </c>
      <c r="N22" s="9">
        <f t="shared" si="5"/>
        <v>-38000000</v>
      </c>
      <c r="O22" s="10">
        <f t="shared" si="11"/>
        <v>0.90846153846153843</v>
      </c>
      <c r="P22" s="11">
        <f t="shared" si="12"/>
        <v>38000000</v>
      </c>
      <c r="Q22" s="5"/>
    </row>
    <row r="23" spans="1:17" ht="15">
      <c r="A23" s="58">
        <f t="shared" si="14"/>
        <v>700000000</v>
      </c>
      <c r="B23" s="59">
        <v>0.15</v>
      </c>
      <c r="C23" s="60">
        <f t="shared" si="6"/>
        <v>105000000</v>
      </c>
      <c r="D23" s="61">
        <f t="shared" si="7"/>
        <v>0.85</v>
      </c>
      <c r="E23" s="62">
        <f t="shared" si="0"/>
        <v>595000000</v>
      </c>
      <c r="F23" s="63">
        <f t="shared" si="1"/>
        <v>0.2</v>
      </c>
      <c r="G23" s="64">
        <v>0</v>
      </c>
      <c r="H23" s="64">
        <f t="shared" si="2"/>
        <v>27000000</v>
      </c>
      <c r="I23" s="64">
        <f t="shared" si="8"/>
        <v>22500000</v>
      </c>
      <c r="J23" s="64">
        <f t="shared" si="3"/>
        <v>20000000</v>
      </c>
      <c r="K23" s="64">
        <f t="shared" si="4"/>
        <v>0</v>
      </c>
      <c r="L23" s="64">
        <f t="shared" si="9"/>
        <v>69500000</v>
      </c>
      <c r="M23" s="61">
        <f t="shared" si="10"/>
        <v>9.9285714285714283E-2</v>
      </c>
      <c r="N23" s="60">
        <f t="shared" si="5"/>
        <v>-35500000</v>
      </c>
      <c r="O23" s="61">
        <f t="shared" si="11"/>
        <v>0.90071428571428569</v>
      </c>
      <c r="P23" s="62">
        <f t="shared" si="12"/>
        <v>35500000</v>
      </c>
      <c r="Q23" s="5"/>
    </row>
    <row r="24" spans="1:17" ht="15">
      <c r="A24" s="58">
        <f t="shared" si="14"/>
        <v>750000000</v>
      </c>
      <c r="B24" s="59">
        <v>0.15</v>
      </c>
      <c r="C24" s="60">
        <f t="shared" si="6"/>
        <v>112500000</v>
      </c>
      <c r="D24" s="61">
        <f t="shared" si="7"/>
        <v>0.85</v>
      </c>
      <c r="E24" s="62">
        <f t="shared" si="0"/>
        <v>637500000</v>
      </c>
      <c r="F24" s="63">
        <f t="shared" si="1"/>
        <v>0.2</v>
      </c>
      <c r="G24" s="64">
        <v>0</v>
      </c>
      <c r="H24" s="64">
        <f t="shared" si="2"/>
        <v>27000000</v>
      </c>
      <c r="I24" s="64">
        <f t="shared" si="8"/>
        <v>22500000</v>
      </c>
      <c r="J24" s="64">
        <f t="shared" si="3"/>
        <v>30000000</v>
      </c>
      <c r="K24" s="64">
        <f t="shared" si="4"/>
        <v>0</v>
      </c>
      <c r="L24" s="64">
        <f t="shared" si="9"/>
        <v>79500000</v>
      </c>
      <c r="M24" s="61">
        <f t="shared" si="10"/>
        <v>0.106</v>
      </c>
      <c r="N24" s="60">
        <f t="shared" si="5"/>
        <v>-33000000</v>
      </c>
      <c r="O24" s="61">
        <f t="shared" si="11"/>
        <v>0.89400000000000002</v>
      </c>
      <c r="P24" s="62">
        <f t="shared" si="12"/>
        <v>33000000</v>
      </c>
      <c r="Q24" s="5"/>
    </row>
    <row r="25" spans="1:17" ht="15">
      <c r="A25" s="44">
        <f t="shared" si="14"/>
        <v>800000000</v>
      </c>
      <c r="B25" s="7">
        <v>0.15</v>
      </c>
      <c r="C25" s="9">
        <f t="shared" ref="C25:C35" si="15">+A25*B25</f>
        <v>120000000</v>
      </c>
      <c r="D25" s="10">
        <f t="shared" si="7"/>
        <v>0.85</v>
      </c>
      <c r="E25" s="11">
        <f t="shared" si="0"/>
        <v>680000000</v>
      </c>
      <c r="F25" s="42">
        <f t="shared" si="1"/>
        <v>0.2</v>
      </c>
      <c r="G25" s="48">
        <v>0</v>
      </c>
      <c r="H25" s="48">
        <f t="shared" si="2"/>
        <v>27000000</v>
      </c>
      <c r="I25" s="48">
        <f t="shared" si="8"/>
        <v>22500000</v>
      </c>
      <c r="J25" s="48">
        <f t="shared" si="3"/>
        <v>40000000</v>
      </c>
      <c r="K25" s="48">
        <f t="shared" si="4"/>
        <v>0</v>
      </c>
      <c r="L25" s="43">
        <f t="shared" si="9"/>
        <v>89500000</v>
      </c>
      <c r="M25" s="10">
        <f t="shared" si="10"/>
        <v>0.111875</v>
      </c>
      <c r="N25" s="9">
        <f t="shared" si="5"/>
        <v>-30500000</v>
      </c>
      <c r="O25" s="10">
        <f t="shared" si="11"/>
        <v>0.88812500000000005</v>
      </c>
      <c r="P25" s="11">
        <f t="shared" si="12"/>
        <v>30500000</v>
      </c>
      <c r="Q25" s="5"/>
    </row>
    <row r="26" spans="1:17" ht="15">
      <c r="A26" s="44">
        <f t="shared" si="14"/>
        <v>850000000</v>
      </c>
      <c r="B26" s="7">
        <v>0.15</v>
      </c>
      <c r="C26" s="9">
        <f t="shared" si="15"/>
        <v>127500000</v>
      </c>
      <c r="D26" s="10">
        <f t="shared" si="7"/>
        <v>0.85</v>
      </c>
      <c r="E26" s="11">
        <f t="shared" si="0"/>
        <v>722500000</v>
      </c>
      <c r="F26" s="42">
        <f t="shared" si="1"/>
        <v>0.2</v>
      </c>
      <c r="G26" s="48">
        <v>0</v>
      </c>
      <c r="H26" s="48">
        <f t="shared" si="2"/>
        <v>27000000</v>
      </c>
      <c r="I26" s="48">
        <f t="shared" si="8"/>
        <v>22500000</v>
      </c>
      <c r="J26" s="48">
        <f t="shared" si="3"/>
        <v>50000000</v>
      </c>
      <c r="K26" s="48">
        <f t="shared" si="4"/>
        <v>0</v>
      </c>
      <c r="L26" s="43">
        <f t="shared" si="9"/>
        <v>99500000</v>
      </c>
      <c r="M26" s="10">
        <f t="shared" si="10"/>
        <v>0.11705882352941177</v>
      </c>
      <c r="N26" s="9">
        <f t="shared" si="5"/>
        <v>-28000000</v>
      </c>
      <c r="O26" s="10">
        <f t="shared" si="11"/>
        <v>0.88294117647058823</v>
      </c>
      <c r="P26" s="11">
        <f t="shared" si="12"/>
        <v>28000000</v>
      </c>
      <c r="Q26" s="5"/>
    </row>
    <row r="27" spans="1:17" ht="15">
      <c r="A27" s="44">
        <f t="shared" si="14"/>
        <v>900000000</v>
      </c>
      <c r="B27" s="7">
        <v>0.15</v>
      </c>
      <c r="C27" s="9">
        <f t="shared" si="15"/>
        <v>135000000</v>
      </c>
      <c r="D27" s="10">
        <f t="shared" si="7"/>
        <v>0.85</v>
      </c>
      <c r="E27" s="11">
        <f t="shared" si="0"/>
        <v>765000000</v>
      </c>
      <c r="F27" s="42">
        <f t="shared" si="1"/>
        <v>0.2</v>
      </c>
      <c r="G27" s="48">
        <v>0</v>
      </c>
      <c r="H27" s="48">
        <f t="shared" si="2"/>
        <v>27000000</v>
      </c>
      <c r="I27" s="48">
        <f t="shared" si="8"/>
        <v>22500000</v>
      </c>
      <c r="J27" s="48">
        <f t="shared" si="3"/>
        <v>60000000</v>
      </c>
      <c r="K27" s="48">
        <f t="shared" si="4"/>
        <v>0</v>
      </c>
      <c r="L27" s="43">
        <f t="shared" si="9"/>
        <v>109500000</v>
      </c>
      <c r="M27" s="10">
        <f t="shared" si="10"/>
        <v>0.12166666666666667</v>
      </c>
      <c r="N27" s="9">
        <f t="shared" si="5"/>
        <v>-25500000</v>
      </c>
      <c r="O27" s="10">
        <f t="shared" si="11"/>
        <v>0.8783333333333333</v>
      </c>
      <c r="P27" s="11">
        <f t="shared" si="12"/>
        <v>25500000</v>
      </c>
      <c r="Q27" s="5"/>
    </row>
    <row r="28" spans="1:17" ht="15">
      <c r="A28" s="44">
        <f t="shared" si="14"/>
        <v>950000000</v>
      </c>
      <c r="B28" s="7">
        <v>0.15</v>
      </c>
      <c r="C28" s="9">
        <f t="shared" si="15"/>
        <v>142500000</v>
      </c>
      <c r="D28" s="10">
        <f t="shared" si="7"/>
        <v>0.85</v>
      </c>
      <c r="E28" s="11">
        <f t="shared" si="0"/>
        <v>807500000</v>
      </c>
      <c r="F28" s="42">
        <f t="shared" si="1"/>
        <v>0.2</v>
      </c>
      <c r="G28" s="48">
        <v>0</v>
      </c>
      <c r="H28" s="48">
        <f t="shared" si="2"/>
        <v>27000000</v>
      </c>
      <c r="I28" s="48">
        <f t="shared" si="8"/>
        <v>22500000</v>
      </c>
      <c r="J28" s="48">
        <f t="shared" si="3"/>
        <v>70000000</v>
      </c>
      <c r="K28" s="48">
        <f t="shared" si="4"/>
        <v>0</v>
      </c>
      <c r="L28" s="43">
        <f t="shared" si="9"/>
        <v>119500000</v>
      </c>
      <c r="M28" s="10">
        <f t="shared" si="10"/>
        <v>0.12578947368421053</v>
      </c>
      <c r="N28" s="9">
        <f t="shared" si="5"/>
        <v>-23000000</v>
      </c>
      <c r="O28" s="10">
        <f t="shared" si="11"/>
        <v>0.87421052631578944</v>
      </c>
      <c r="P28" s="11">
        <f t="shared" si="12"/>
        <v>23000000</v>
      </c>
      <c r="Q28" s="5"/>
    </row>
    <row r="29" spans="1:17" ht="15">
      <c r="A29" s="44">
        <f t="shared" si="14"/>
        <v>1000000000</v>
      </c>
      <c r="B29" s="7">
        <v>0.15</v>
      </c>
      <c r="C29" s="9">
        <f t="shared" si="15"/>
        <v>150000000</v>
      </c>
      <c r="D29" s="10">
        <f t="shared" si="7"/>
        <v>0.85</v>
      </c>
      <c r="E29" s="11">
        <f t="shared" si="0"/>
        <v>850000000</v>
      </c>
      <c r="F29" s="42">
        <f t="shared" si="1"/>
        <v>0.2</v>
      </c>
      <c r="G29" s="48">
        <v>0</v>
      </c>
      <c r="H29" s="48">
        <f t="shared" si="2"/>
        <v>27000000</v>
      </c>
      <c r="I29" s="48">
        <f t="shared" si="8"/>
        <v>22500000</v>
      </c>
      <c r="J29" s="48">
        <f t="shared" si="3"/>
        <v>80000000</v>
      </c>
      <c r="K29" s="48">
        <f t="shared" si="4"/>
        <v>0</v>
      </c>
      <c r="L29" s="43">
        <f t="shared" si="9"/>
        <v>129500000</v>
      </c>
      <c r="M29" s="10">
        <f t="shared" si="10"/>
        <v>0.1295</v>
      </c>
      <c r="N29" s="9">
        <f t="shared" si="5"/>
        <v>-20500000</v>
      </c>
      <c r="O29" s="10">
        <f t="shared" si="11"/>
        <v>0.87050000000000005</v>
      </c>
      <c r="P29" s="11">
        <f t="shared" si="12"/>
        <v>20500000</v>
      </c>
      <c r="Q29" s="5"/>
    </row>
    <row r="30" spans="1:17" ht="15">
      <c r="A30" s="65">
        <f t="shared" si="14"/>
        <v>1050000000</v>
      </c>
      <c r="B30" s="66">
        <v>0.15</v>
      </c>
      <c r="C30" s="67">
        <f t="shared" si="15"/>
        <v>157500000</v>
      </c>
      <c r="D30" s="68">
        <f t="shared" si="7"/>
        <v>0.85</v>
      </c>
      <c r="E30" s="69">
        <f t="shared" si="0"/>
        <v>892500000</v>
      </c>
      <c r="F30" s="70">
        <f t="shared" si="1"/>
        <v>0.2</v>
      </c>
      <c r="G30" s="71">
        <v>0</v>
      </c>
      <c r="H30" s="71">
        <f t="shared" si="2"/>
        <v>27000000</v>
      </c>
      <c r="I30" s="71">
        <f t="shared" si="8"/>
        <v>22500000</v>
      </c>
      <c r="J30" s="71">
        <f t="shared" si="3"/>
        <v>90000000</v>
      </c>
      <c r="K30" s="71">
        <f t="shared" si="4"/>
        <v>0</v>
      </c>
      <c r="L30" s="71">
        <f t="shared" si="9"/>
        <v>139500000</v>
      </c>
      <c r="M30" s="68">
        <f t="shared" si="10"/>
        <v>0.13285714285714287</v>
      </c>
      <c r="N30" s="67">
        <f t="shared" si="5"/>
        <v>-18000000</v>
      </c>
      <c r="O30" s="68">
        <f t="shared" si="11"/>
        <v>0.8671428571428571</v>
      </c>
      <c r="P30" s="69">
        <f t="shared" si="12"/>
        <v>18000000</v>
      </c>
      <c r="Q30" s="5"/>
    </row>
    <row r="31" spans="1:17" ht="15">
      <c r="A31" s="65">
        <f t="shared" si="14"/>
        <v>1100000000</v>
      </c>
      <c r="B31" s="66">
        <v>0.15</v>
      </c>
      <c r="C31" s="67">
        <f t="shared" si="15"/>
        <v>165000000</v>
      </c>
      <c r="D31" s="68">
        <f t="shared" si="7"/>
        <v>0.85</v>
      </c>
      <c r="E31" s="69">
        <f t="shared" si="0"/>
        <v>935000000</v>
      </c>
      <c r="F31" s="70">
        <f t="shared" si="1"/>
        <v>0.2</v>
      </c>
      <c r="G31" s="71">
        <v>0</v>
      </c>
      <c r="H31" s="71">
        <f t="shared" si="2"/>
        <v>27000000</v>
      </c>
      <c r="I31" s="71">
        <f t="shared" si="8"/>
        <v>22500000</v>
      </c>
      <c r="J31" s="71">
        <f t="shared" si="3"/>
        <v>100000000</v>
      </c>
      <c r="K31" s="71">
        <f t="shared" si="4"/>
        <v>0</v>
      </c>
      <c r="L31" s="71">
        <f t="shared" si="9"/>
        <v>149500000</v>
      </c>
      <c r="M31" s="68">
        <f t="shared" si="10"/>
        <v>0.1359090909090909</v>
      </c>
      <c r="N31" s="67">
        <f t="shared" si="5"/>
        <v>-15500000</v>
      </c>
      <c r="O31" s="68">
        <f t="shared" si="11"/>
        <v>0.86409090909090913</v>
      </c>
      <c r="P31" s="69">
        <f t="shared" si="12"/>
        <v>15500000</v>
      </c>
      <c r="Q31" s="5"/>
    </row>
    <row r="32" spans="1:17" ht="15">
      <c r="A32" s="44">
        <f t="shared" si="14"/>
        <v>1150000000</v>
      </c>
      <c r="B32" s="7">
        <v>0.15</v>
      </c>
      <c r="C32" s="9">
        <f t="shared" si="15"/>
        <v>172500000</v>
      </c>
      <c r="D32" s="10">
        <f t="shared" si="7"/>
        <v>0.85</v>
      </c>
      <c r="E32" s="11">
        <f t="shared" si="0"/>
        <v>977500000</v>
      </c>
      <c r="F32" s="42">
        <f t="shared" si="1"/>
        <v>0.2</v>
      </c>
      <c r="G32" s="48">
        <v>0</v>
      </c>
      <c r="H32" s="48">
        <f t="shared" si="2"/>
        <v>27000000</v>
      </c>
      <c r="I32" s="48">
        <f t="shared" si="8"/>
        <v>22500000</v>
      </c>
      <c r="J32" s="48">
        <f t="shared" si="3"/>
        <v>110000000</v>
      </c>
      <c r="K32" s="48">
        <f t="shared" si="4"/>
        <v>0</v>
      </c>
      <c r="L32" s="43">
        <f t="shared" si="9"/>
        <v>159500000</v>
      </c>
      <c r="M32" s="10">
        <f t="shared" si="10"/>
        <v>0.13869565217391305</v>
      </c>
      <c r="N32" s="9">
        <f t="shared" si="5"/>
        <v>-13000000</v>
      </c>
      <c r="O32" s="10">
        <f t="shared" si="11"/>
        <v>0.86130434782608689</v>
      </c>
      <c r="P32" s="11">
        <f t="shared" si="12"/>
        <v>13000000</v>
      </c>
      <c r="Q32" s="5"/>
    </row>
    <row r="33" spans="1:17" ht="15">
      <c r="A33" s="44">
        <f t="shared" si="14"/>
        <v>1200000000</v>
      </c>
      <c r="B33" s="7">
        <v>0.15</v>
      </c>
      <c r="C33" s="9">
        <f t="shared" si="15"/>
        <v>180000000</v>
      </c>
      <c r="D33" s="10">
        <f t="shared" si="7"/>
        <v>0.85</v>
      </c>
      <c r="E33" s="11">
        <f t="shared" si="0"/>
        <v>1020000000</v>
      </c>
      <c r="F33" s="42">
        <f t="shared" si="1"/>
        <v>0.2</v>
      </c>
      <c r="G33" s="48">
        <v>0</v>
      </c>
      <c r="H33" s="48">
        <f t="shared" si="2"/>
        <v>27000000</v>
      </c>
      <c r="I33" s="48">
        <f t="shared" si="8"/>
        <v>22500000</v>
      </c>
      <c r="J33" s="48">
        <f t="shared" si="3"/>
        <v>120000000</v>
      </c>
      <c r="K33" s="48">
        <f t="shared" si="4"/>
        <v>0</v>
      </c>
      <c r="L33" s="43">
        <f t="shared" si="9"/>
        <v>169500000</v>
      </c>
      <c r="M33" s="10">
        <f t="shared" si="10"/>
        <v>0.14124999999999999</v>
      </c>
      <c r="N33" s="9">
        <f t="shared" si="5"/>
        <v>-10500000</v>
      </c>
      <c r="O33" s="10">
        <f t="shared" si="11"/>
        <v>0.85875000000000001</v>
      </c>
      <c r="P33" s="11">
        <f t="shared" si="12"/>
        <v>10500000</v>
      </c>
      <c r="Q33" s="5"/>
    </row>
    <row r="34" spans="1:17" ht="15">
      <c r="A34" s="44">
        <f t="shared" si="14"/>
        <v>1250000000</v>
      </c>
      <c r="B34" s="7">
        <v>0.15</v>
      </c>
      <c r="C34" s="9">
        <f t="shared" si="15"/>
        <v>187500000</v>
      </c>
      <c r="D34" s="10">
        <f t="shared" si="7"/>
        <v>0.85</v>
      </c>
      <c r="E34" s="11">
        <f t="shared" si="0"/>
        <v>1062500000</v>
      </c>
      <c r="F34" s="42">
        <f t="shared" si="1"/>
        <v>0.2</v>
      </c>
      <c r="G34" s="48">
        <v>0</v>
      </c>
      <c r="H34" s="48">
        <f t="shared" si="2"/>
        <v>27000000</v>
      </c>
      <c r="I34" s="48">
        <f t="shared" si="8"/>
        <v>22500000</v>
      </c>
      <c r="J34" s="48">
        <f t="shared" si="3"/>
        <v>130000000</v>
      </c>
      <c r="K34" s="48">
        <f t="shared" si="4"/>
        <v>0</v>
      </c>
      <c r="L34" s="43">
        <f t="shared" si="9"/>
        <v>179500000</v>
      </c>
      <c r="M34" s="10">
        <f t="shared" si="10"/>
        <v>0.14360000000000001</v>
      </c>
      <c r="N34" s="9">
        <f t="shared" si="5"/>
        <v>-8000000</v>
      </c>
      <c r="O34" s="10">
        <f t="shared" si="11"/>
        <v>0.85640000000000005</v>
      </c>
      <c r="P34" s="11">
        <f t="shared" si="12"/>
        <v>8000000</v>
      </c>
      <c r="Q34" s="5"/>
    </row>
    <row r="35" spans="1:17" ht="15">
      <c r="A35" s="44">
        <f t="shared" si="14"/>
        <v>1300000000</v>
      </c>
      <c r="B35" s="7">
        <v>0.15</v>
      </c>
      <c r="C35" s="9">
        <f t="shared" si="15"/>
        <v>195000000</v>
      </c>
      <c r="D35" s="10">
        <f t="shared" si="7"/>
        <v>0.85</v>
      </c>
      <c r="E35" s="11">
        <f t="shared" si="0"/>
        <v>1105000000</v>
      </c>
      <c r="F35" s="42">
        <f t="shared" si="1"/>
        <v>0.2</v>
      </c>
      <c r="G35" s="48">
        <v>0</v>
      </c>
      <c r="H35" s="48">
        <f t="shared" si="2"/>
        <v>27000000</v>
      </c>
      <c r="I35" s="48">
        <f t="shared" si="8"/>
        <v>22500000</v>
      </c>
      <c r="J35" s="48">
        <f t="shared" si="3"/>
        <v>140000000</v>
      </c>
      <c r="K35" s="48">
        <f t="shared" si="4"/>
        <v>0</v>
      </c>
      <c r="L35" s="43">
        <f t="shared" si="9"/>
        <v>189500000</v>
      </c>
      <c r="M35" s="10">
        <f t="shared" si="10"/>
        <v>0.14576923076923076</v>
      </c>
      <c r="N35" s="9">
        <f t="shared" si="5"/>
        <v>-5500000</v>
      </c>
      <c r="O35" s="10">
        <f t="shared" si="11"/>
        <v>0.85423076923076924</v>
      </c>
      <c r="P35" s="11">
        <f t="shared" si="12"/>
        <v>5500000</v>
      </c>
      <c r="Q35" s="5"/>
    </row>
    <row r="36" spans="1:17" ht="15">
      <c r="A36" s="44">
        <f t="shared" si="14"/>
        <v>1350000000</v>
      </c>
      <c r="B36" s="7">
        <v>0.15</v>
      </c>
      <c r="C36" s="9">
        <f t="shared" si="6"/>
        <v>202500000</v>
      </c>
      <c r="D36" s="10">
        <f t="shared" si="7"/>
        <v>0.85</v>
      </c>
      <c r="E36" s="11">
        <f t="shared" si="0"/>
        <v>1147500000</v>
      </c>
      <c r="F36" s="42">
        <f t="shared" si="1"/>
        <v>0.25</v>
      </c>
      <c r="G36" s="48">
        <v>0</v>
      </c>
      <c r="H36" s="48">
        <f t="shared" si="2"/>
        <v>27000000</v>
      </c>
      <c r="I36" s="48">
        <f t="shared" si="8"/>
        <v>22500000</v>
      </c>
      <c r="J36" s="48">
        <f t="shared" si="3"/>
        <v>149999999.80000001</v>
      </c>
      <c r="K36" s="48">
        <f t="shared" si="4"/>
        <v>0.25</v>
      </c>
      <c r="L36" s="43">
        <f t="shared" si="9"/>
        <v>199500000.05000001</v>
      </c>
      <c r="M36" s="10">
        <f t="shared" si="10"/>
        <v>0.14777777781481483</v>
      </c>
      <c r="N36" s="9">
        <f t="shared" si="5"/>
        <v>-2999999.9499999881</v>
      </c>
      <c r="O36" s="10">
        <f t="shared" si="11"/>
        <v>0.85222222218518517</v>
      </c>
      <c r="P36" s="11">
        <f t="shared" si="12"/>
        <v>2999999.9500000477</v>
      </c>
      <c r="Q36" s="5"/>
    </row>
    <row r="37" spans="1:17" ht="15">
      <c r="A37" s="44">
        <f t="shared" si="14"/>
        <v>1400000000</v>
      </c>
      <c r="B37" s="7">
        <v>0.15</v>
      </c>
      <c r="C37" s="9">
        <f t="shared" si="6"/>
        <v>210000000</v>
      </c>
      <c r="D37" s="10">
        <f t="shared" si="7"/>
        <v>0.85</v>
      </c>
      <c r="E37" s="11">
        <f t="shared" si="0"/>
        <v>1190000000</v>
      </c>
      <c r="F37" s="42">
        <f t="shared" si="1"/>
        <v>0.25</v>
      </c>
      <c r="G37" s="48">
        <v>0</v>
      </c>
      <c r="H37" s="48">
        <f t="shared" si="2"/>
        <v>27000000</v>
      </c>
      <c r="I37" s="48">
        <f t="shared" si="8"/>
        <v>22500000</v>
      </c>
      <c r="J37" s="48">
        <f t="shared" si="3"/>
        <v>149999999.80000001</v>
      </c>
      <c r="K37" s="48">
        <f t="shared" si="4"/>
        <v>12500000.25</v>
      </c>
      <c r="L37" s="43">
        <f t="shared" si="9"/>
        <v>212000000.05000001</v>
      </c>
      <c r="M37" s="10">
        <f t="shared" si="10"/>
        <v>0.15142857146428573</v>
      </c>
      <c r="N37" s="9">
        <f t="shared" si="5"/>
        <v>2000000.0500000119</v>
      </c>
      <c r="O37" s="10">
        <f t="shared" si="11"/>
        <v>0.84857142853571421</v>
      </c>
      <c r="P37" s="11">
        <f t="shared" si="12"/>
        <v>-2000000.0499999523</v>
      </c>
      <c r="Q37" s="5"/>
    </row>
    <row r="38" spans="1:17" ht="15">
      <c r="A38" s="44">
        <f t="shared" si="14"/>
        <v>1450000000</v>
      </c>
      <c r="B38" s="7">
        <v>0.15</v>
      </c>
      <c r="C38" s="9">
        <f t="shared" si="6"/>
        <v>217500000</v>
      </c>
      <c r="D38" s="10">
        <f t="shared" si="7"/>
        <v>0.85</v>
      </c>
      <c r="E38" s="11">
        <f t="shared" si="0"/>
        <v>1232500000</v>
      </c>
      <c r="F38" s="42">
        <f t="shared" si="1"/>
        <v>0.25</v>
      </c>
      <c r="G38" s="48">
        <v>0</v>
      </c>
      <c r="H38" s="48">
        <f t="shared" si="2"/>
        <v>27000000</v>
      </c>
      <c r="I38" s="48">
        <f t="shared" si="8"/>
        <v>22500000</v>
      </c>
      <c r="J38" s="48">
        <f t="shared" si="3"/>
        <v>149999999.80000001</v>
      </c>
      <c r="K38" s="48">
        <f t="shared" si="4"/>
        <v>25000000.25</v>
      </c>
      <c r="L38" s="43">
        <f t="shared" si="9"/>
        <v>224500000.05000001</v>
      </c>
      <c r="M38" s="10">
        <f t="shared" si="10"/>
        <v>0.15482758624137932</v>
      </c>
      <c r="N38" s="9">
        <f t="shared" si="5"/>
        <v>7000000.0500000119</v>
      </c>
      <c r="O38" s="10">
        <f t="shared" si="11"/>
        <v>0.84517241375862073</v>
      </c>
      <c r="P38" s="11">
        <f t="shared" si="12"/>
        <v>-7000000.0499999523</v>
      </c>
      <c r="Q38" s="5"/>
    </row>
    <row r="39" spans="1:17" ht="15">
      <c r="A39" s="44">
        <f t="shared" si="14"/>
        <v>1500000000</v>
      </c>
      <c r="B39" s="7">
        <v>0.15</v>
      </c>
      <c r="C39" s="9">
        <f t="shared" si="6"/>
        <v>225000000</v>
      </c>
      <c r="D39" s="10">
        <f t="shared" si="7"/>
        <v>0.85</v>
      </c>
      <c r="E39" s="11">
        <f t="shared" si="0"/>
        <v>1275000000</v>
      </c>
      <c r="F39" s="42">
        <f t="shared" si="1"/>
        <v>0.25</v>
      </c>
      <c r="G39" s="48">
        <v>0</v>
      </c>
      <c r="H39" s="48">
        <f t="shared" si="2"/>
        <v>27000000</v>
      </c>
      <c r="I39" s="48">
        <f t="shared" si="8"/>
        <v>22500000</v>
      </c>
      <c r="J39" s="48">
        <f t="shared" si="3"/>
        <v>149999999.80000001</v>
      </c>
      <c r="K39" s="48">
        <f t="shared" si="4"/>
        <v>37500000.25</v>
      </c>
      <c r="L39" s="43">
        <f t="shared" si="9"/>
        <v>237000000.05000001</v>
      </c>
      <c r="M39" s="10">
        <f t="shared" si="10"/>
        <v>0.15800000003333334</v>
      </c>
      <c r="N39" s="9">
        <f t="shared" si="5"/>
        <v>12000000.050000012</v>
      </c>
      <c r="O39" s="10">
        <f t="shared" si="11"/>
        <v>0.84199999996666663</v>
      </c>
      <c r="P39" s="11">
        <f t="shared" si="12"/>
        <v>-12000000.049999952</v>
      </c>
      <c r="Q39" s="5"/>
    </row>
    <row r="40" spans="1:17" ht="15">
      <c r="A40" s="44">
        <f t="shared" si="14"/>
        <v>1550000000</v>
      </c>
      <c r="B40" s="7">
        <v>0.15</v>
      </c>
      <c r="C40" s="9">
        <f t="shared" si="6"/>
        <v>232500000</v>
      </c>
      <c r="D40" s="10">
        <f t="shared" si="7"/>
        <v>0.85</v>
      </c>
      <c r="E40" s="11">
        <f t="shared" si="0"/>
        <v>1317500000</v>
      </c>
      <c r="F40" s="42">
        <f t="shared" si="1"/>
        <v>0.25</v>
      </c>
      <c r="G40" s="48">
        <v>0</v>
      </c>
      <c r="H40" s="48">
        <f t="shared" si="2"/>
        <v>27000000</v>
      </c>
      <c r="I40" s="48">
        <f t="shared" si="8"/>
        <v>22500000</v>
      </c>
      <c r="J40" s="48">
        <f t="shared" si="3"/>
        <v>149999999.80000001</v>
      </c>
      <c r="K40" s="48">
        <f t="shared" si="4"/>
        <v>50000000.25</v>
      </c>
      <c r="L40" s="43">
        <f t="shared" si="9"/>
        <v>249500000.05000001</v>
      </c>
      <c r="M40" s="10">
        <f t="shared" si="10"/>
        <v>0.16096774196774194</v>
      </c>
      <c r="N40" s="9">
        <f t="shared" si="5"/>
        <v>17000000.050000012</v>
      </c>
      <c r="O40" s="10">
        <f t="shared" si="11"/>
        <v>0.839032258032258</v>
      </c>
      <c r="P40" s="11">
        <f t="shared" si="12"/>
        <v>-17000000.049999952</v>
      </c>
      <c r="Q40" s="5"/>
    </row>
    <row r="41" spans="1:17" ht="15">
      <c r="A41" s="44">
        <f t="shared" si="14"/>
        <v>1600000000</v>
      </c>
      <c r="B41" s="7">
        <v>0.15</v>
      </c>
      <c r="C41" s="9">
        <f t="shared" si="6"/>
        <v>240000000</v>
      </c>
      <c r="D41" s="10">
        <f t="shared" si="7"/>
        <v>0.85</v>
      </c>
      <c r="E41" s="11">
        <f t="shared" si="0"/>
        <v>1360000000</v>
      </c>
      <c r="F41" s="42">
        <f t="shared" si="1"/>
        <v>0.25</v>
      </c>
      <c r="G41" s="48">
        <v>0</v>
      </c>
      <c r="H41" s="48">
        <f t="shared" si="2"/>
        <v>27000000</v>
      </c>
      <c r="I41" s="48">
        <f t="shared" si="8"/>
        <v>22500000</v>
      </c>
      <c r="J41" s="48">
        <f t="shared" si="3"/>
        <v>149999999.80000001</v>
      </c>
      <c r="K41" s="48">
        <f t="shared" si="4"/>
        <v>62500000.25</v>
      </c>
      <c r="L41" s="43">
        <f t="shared" si="9"/>
        <v>262000000.05000001</v>
      </c>
      <c r="M41" s="10">
        <f t="shared" si="10"/>
        <v>0.16375000003125001</v>
      </c>
      <c r="N41" s="9">
        <f t="shared" si="5"/>
        <v>22000000.050000012</v>
      </c>
      <c r="O41" s="10">
        <f t="shared" si="11"/>
        <v>0.83624999996875005</v>
      </c>
      <c r="P41" s="11">
        <f t="shared" si="12"/>
        <v>-22000000.049999952</v>
      </c>
      <c r="Q41" s="5"/>
    </row>
    <row r="42" spans="1:17" ht="15">
      <c r="A42" s="44">
        <f t="shared" si="14"/>
        <v>1650000000</v>
      </c>
      <c r="B42" s="7">
        <v>0.15</v>
      </c>
      <c r="C42" s="9">
        <f t="shared" si="6"/>
        <v>247500000</v>
      </c>
      <c r="D42" s="10">
        <f t="shared" si="7"/>
        <v>0.85</v>
      </c>
      <c r="E42" s="11">
        <f t="shared" si="0"/>
        <v>1402500000</v>
      </c>
      <c r="F42" s="42">
        <f t="shared" ref="F42:F69" si="16">IF(A42&gt;$P$6,$F$7,IF(A42&gt;$P$5,$F$6,IF(A42&gt;$P$4,$F$5,IF(A42&gt;$P$3,$F$4,$F$3))))</f>
        <v>0.25</v>
      </c>
      <c r="G42" s="48">
        <v>0</v>
      </c>
      <c r="H42" s="48">
        <f t="shared" ref="H42:H69" si="17">IF(A42&gt;$P$3,IF(A42&gt;$P$4,($P$4-$P$3)*$F$4,(A42-$P$3)*$F$4),0)</f>
        <v>27000000</v>
      </c>
      <c r="I42" s="48">
        <f t="shared" si="8"/>
        <v>22500000</v>
      </c>
      <c r="J42" s="48">
        <f t="shared" ref="J42:J69" si="18">IF($A42&gt;$P$5,IF($A42&gt;$P$6,($P$6-$P$5)*$F$6,($A42-$P$5)*$F$6),0)</f>
        <v>149999999.80000001</v>
      </c>
      <c r="K42" s="48">
        <f t="shared" ref="K42:K69" si="19">IF($A42&gt;$P$6,($A42-$P$6)*$F$7,0)</f>
        <v>75000000.25</v>
      </c>
      <c r="L42" s="43">
        <f t="shared" si="9"/>
        <v>274500000.05000001</v>
      </c>
      <c r="M42" s="10">
        <f t="shared" si="10"/>
        <v>0.16636363639393939</v>
      </c>
      <c r="N42" s="9">
        <f t="shared" ref="N42:N69" si="20">+L42-C42</f>
        <v>27000000.050000012</v>
      </c>
      <c r="O42" s="10">
        <f t="shared" si="11"/>
        <v>0.83363636360606064</v>
      </c>
      <c r="P42" s="11">
        <f t="shared" si="12"/>
        <v>-27000000.049999952</v>
      </c>
      <c r="Q42" s="5"/>
    </row>
    <row r="43" spans="1:17" ht="15">
      <c r="A43" s="44">
        <f t="shared" si="14"/>
        <v>1700000000</v>
      </c>
      <c r="B43" s="7">
        <v>0.15</v>
      </c>
      <c r="C43" s="9">
        <f t="shared" si="6"/>
        <v>255000000</v>
      </c>
      <c r="D43" s="10">
        <f t="shared" si="7"/>
        <v>0.85</v>
      </c>
      <c r="E43" s="11">
        <f t="shared" si="0"/>
        <v>1445000000</v>
      </c>
      <c r="F43" s="42">
        <f t="shared" si="16"/>
        <v>0.25</v>
      </c>
      <c r="G43" s="48">
        <v>0</v>
      </c>
      <c r="H43" s="48">
        <f t="shared" si="17"/>
        <v>27000000</v>
      </c>
      <c r="I43" s="48">
        <f t="shared" ref="I43:I69" si="21">IF(A43&gt;$P$4,IF(A43&gt;$P$5,($P$5-$P$4)*$F$5,(A43-$P$4)*$F$5),0)</f>
        <v>22500000</v>
      </c>
      <c r="J43" s="48">
        <f t="shared" si="18"/>
        <v>149999999.80000001</v>
      </c>
      <c r="K43" s="48">
        <f t="shared" si="19"/>
        <v>87500000.25</v>
      </c>
      <c r="L43" s="43">
        <f t="shared" si="9"/>
        <v>287000000.05000001</v>
      </c>
      <c r="M43" s="10">
        <f t="shared" si="10"/>
        <v>0.16882352944117648</v>
      </c>
      <c r="N43" s="9">
        <f t="shared" si="20"/>
        <v>32000000.050000012</v>
      </c>
      <c r="O43" s="10">
        <f t="shared" si="11"/>
        <v>0.83117647055882349</v>
      </c>
      <c r="P43" s="11">
        <f t="shared" si="12"/>
        <v>-32000000.049999952</v>
      </c>
      <c r="Q43" s="5"/>
    </row>
    <row r="44" spans="1:17" ht="15">
      <c r="A44" s="44">
        <f t="shared" si="14"/>
        <v>1750000000</v>
      </c>
      <c r="B44" s="7">
        <v>0.15</v>
      </c>
      <c r="C44" s="9">
        <f t="shared" si="6"/>
        <v>262500000</v>
      </c>
      <c r="D44" s="10">
        <f t="shared" si="7"/>
        <v>0.85</v>
      </c>
      <c r="E44" s="11">
        <f t="shared" si="0"/>
        <v>1487500000</v>
      </c>
      <c r="F44" s="42">
        <f t="shared" si="16"/>
        <v>0.25</v>
      </c>
      <c r="G44" s="48">
        <v>0</v>
      </c>
      <c r="H44" s="48">
        <f t="shared" si="17"/>
        <v>27000000</v>
      </c>
      <c r="I44" s="48">
        <f t="shared" si="21"/>
        <v>22500000</v>
      </c>
      <c r="J44" s="48">
        <f t="shared" si="18"/>
        <v>149999999.80000001</v>
      </c>
      <c r="K44" s="48">
        <f t="shared" si="19"/>
        <v>100000000.25</v>
      </c>
      <c r="L44" s="43">
        <f t="shared" si="9"/>
        <v>299500000.05000001</v>
      </c>
      <c r="M44" s="10">
        <f t="shared" si="10"/>
        <v>0.17114285717142858</v>
      </c>
      <c r="N44" s="9">
        <f t="shared" si="20"/>
        <v>37000000.050000012</v>
      </c>
      <c r="O44" s="10">
        <f t="shared" si="11"/>
        <v>0.82885714282857137</v>
      </c>
      <c r="P44" s="11">
        <f t="shared" si="12"/>
        <v>-37000000.049999952</v>
      </c>
      <c r="Q44" s="5"/>
    </row>
    <row r="45" spans="1:17" ht="15">
      <c r="A45" s="44">
        <f t="shared" si="14"/>
        <v>1800000000</v>
      </c>
      <c r="B45" s="7">
        <v>0.15</v>
      </c>
      <c r="C45" s="9">
        <f t="shared" si="6"/>
        <v>270000000</v>
      </c>
      <c r="D45" s="10">
        <f t="shared" si="7"/>
        <v>0.85</v>
      </c>
      <c r="E45" s="11">
        <f t="shared" si="0"/>
        <v>1530000000</v>
      </c>
      <c r="F45" s="42">
        <f t="shared" si="16"/>
        <v>0.25</v>
      </c>
      <c r="G45" s="48">
        <v>0</v>
      </c>
      <c r="H45" s="48">
        <f t="shared" si="17"/>
        <v>27000000</v>
      </c>
      <c r="I45" s="48">
        <f t="shared" si="21"/>
        <v>22500000</v>
      </c>
      <c r="J45" s="48">
        <f t="shared" si="18"/>
        <v>149999999.80000001</v>
      </c>
      <c r="K45" s="48">
        <f t="shared" si="19"/>
        <v>112500000.25</v>
      </c>
      <c r="L45" s="43">
        <f t="shared" si="9"/>
        <v>312000000.05000001</v>
      </c>
      <c r="M45" s="10">
        <f t="shared" si="10"/>
        <v>0.17333333336111112</v>
      </c>
      <c r="N45" s="9">
        <f t="shared" si="20"/>
        <v>42000000.050000012</v>
      </c>
      <c r="O45" s="10">
        <f t="shared" si="11"/>
        <v>0.82666666663888888</v>
      </c>
      <c r="P45" s="11">
        <f t="shared" si="12"/>
        <v>-42000000.049999952</v>
      </c>
      <c r="Q45" s="5"/>
    </row>
    <row r="46" spans="1:17" ht="15">
      <c r="A46" s="44">
        <f t="shared" si="14"/>
        <v>1850000000</v>
      </c>
      <c r="B46" s="7">
        <v>0.15</v>
      </c>
      <c r="C46" s="9">
        <f t="shared" si="6"/>
        <v>277500000</v>
      </c>
      <c r="D46" s="10">
        <f t="shared" si="7"/>
        <v>0.85</v>
      </c>
      <c r="E46" s="11">
        <f t="shared" si="0"/>
        <v>1572500000</v>
      </c>
      <c r="F46" s="42">
        <f t="shared" si="16"/>
        <v>0.25</v>
      </c>
      <c r="G46" s="48">
        <v>0</v>
      </c>
      <c r="H46" s="48">
        <f t="shared" si="17"/>
        <v>27000000</v>
      </c>
      <c r="I46" s="48">
        <f t="shared" si="21"/>
        <v>22500000</v>
      </c>
      <c r="J46" s="48">
        <f t="shared" si="18"/>
        <v>149999999.80000001</v>
      </c>
      <c r="K46" s="48">
        <f t="shared" si="19"/>
        <v>125000000.25</v>
      </c>
      <c r="L46" s="43">
        <f t="shared" si="9"/>
        <v>324500000.05000001</v>
      </c>
      <c r="M46" s="10">
        <f t="shared" si="10"/>
        <v>0.17540540543243244</v>
      </c>
      <c r="N46" s="9">
        <f t="shared" si="20"/>
        <v>47000000.050000012</v>
      </c>
      <c r="O46" s="10">
        <f t="shared" si="11"/>
        <v>0.82459459456756756</v>
      </c>
      <c r="P46" s="11">
        <f t="shared" si="12"/>
        <v>-47000000.049999952</v>
      </c>
      <c r="Q46" s="5"/>
    </row>
    <row r="47" spans="1:17" ht="15">
      <c r="A47" s="44">
        <f t="shared" si="14"/>
        <v>1900000000</v>
      </c>
      <c r="B47" s="7">
        <v>0.15</v>
      </c>
      <c r="C47" s="9">
        <f t="shared" si="6"/>
        <v>285000000</v>
      </c>
      <c r="D47" s="10">
        <f t="shared" si="7"/>
        <v>0.85</v>
      </c>
      <c r="E47" s="11">
        <f t="shared" si="0"/>
        <v>1615000000</v>
      </c>
      <c r="F47" s="42">
        <f t="shared" si="16"/>
        <v>0.25</v>
      </c>
      <c r="G47" s="48">
        <v>0</v>
      </c>
      <c r="H47" s="48">
        <f t="shared" si="17"/>
        <v>27000000</v>
      </c>
      <c r="I47" s="48">
        <f t="shared" si="21"/>
        <v>22500000</v>
      </c>
      <c r="J47" s="48">
        <f t="shared" si="18"/>
        <v>149999999.80000001</v>
      </c>
      <c r="K47" s="48">
        <f t="shared" si="19"/>
        <v>137500000.25</v>
      </c>
      <c r="L47" s="43">
        <f t="shared" si="9"/>
        <v>337000000.05000001</v>
      </c>
      <c r="M47" s="10">
        <f t="shared" si="10"/>
        <v>0.17736842107894737</v>
      </c>
      <c r="N47" s="9">
        <f t="shared" si="20"/>
        <v>52000000.050000012</v>
      </c>
      <c r="O47" s="10">
        <f t="shared" si="11"/>
        <v>0.82263157892105265</v>
      </c>
      <c r="P47" s="11">
        <f t="shared" si="12"/>
        <v>-52000000.049999952</v>
      </c>
      <c r="Q47" s="5"/>
    </row>
    <row r="48" spans="1:17" ht="15">
      <c r="A48" s="44">
        <f t="shared" si="14"/>
        <v>1950000000</v>
      </c>
      <c r="B48" s="7">
        <v>0.15</v>
      </c>
      <c r="C48" s="9">
        <f t="shared" si="6"/>
        <v>292500000</v>
      </c>
      <c r="D48" s="10">
        <f t="shared" si="7"/>
        <v>0.85</v>
      </c>
      <c r="E48" s="11">
        <f t="shared" si="0"/>
        <v>1657500000</v>
      </c>
      <c r="F48" s="42">
        <f t="shared" si="16"/>
        <v>0.25</v>
      </c>
      <c r="G48" s="48">
        <v>0</v>
      </c>
      <c r="H48" s="48">
        <f t="shared" si="17"/>
        <v>27000000</v>
      </c>
      <c r="I48" s="48">
        <f t="shared" si="21"/>
        <v>22500000</v>
      </c>
      <c r="J48" s="48">
        <f t="shared" si="18"/>
        <v>149999999.80000001</v>
      </c>
      <c r="K48" s="48">
        <f t="shared" si="19"/>
        <v>150000000.25</v>
      </c>
      <c r="L48" s="43">
        <f t="shared" si="9"/>
        <v>349500000.05000001</v>
      </c>
      <c r="M48" s="10">
        <f t="shared" si="10"/>
        <v>0.17923076925641027</v>
      </c>
      <c r="N48" s="9">
        <f t="shared" si="20"/>
        <v>57000000.050000012</v>
      </c>
      <c r="O48" s="10">
        <f t="shared" si="11"/>
        <v>0.82076923074358976</v>
      </c>
      <c r="P48" s="11">
        <f t="shared" si="12"/>
        <v>-57000000.049999952</v>
      </c>
      <c r="Q48" s="5"/>
    </row>
    <row r="49" spans="1:17" ht="15">
      <c r="A49" s="44">
        <f>+A48+50000000</f>
        <v>2000000000</v>
      </c>
      <c r="B49" s="7">
        <v>0.15</v>
      </c>
      <c r="C49" s="9">
        <f t="shared" si="6"/>
        <v>300000000</v>
      </c>
      <c r="D49" s="10">
        <f t="shared" si="7"/>
        <v>0.85</v>
      </c>
      <c r="E49" s="11">
        <f t="shared" si="0"/>
        <v>1700000000</v>
      </c>
      <c r="F49" s="42">
        <f t="shared" si="16"/>
        <v>0.25</v>
      </c>
      <c r="G49" s="48">
        <v>0</v>
      </c>
      <c r="H49" s="48">
        <f t="shared" si="17"/>
        <v>27000000</v>
      </c>
      <c r="I49" s="48">
        <f t="shared" si="21"/>
        <v>22500000</v>
      </c>
      <c r="J49" s="48">
        <f t="shared" si="18"/>
        <v>149999999.80000001</v>
      </c>
      <c r="K49" s="48">
        <f t="shared" si="19"/>
        <v>162500000.25</v>
      </c>
      <c r="L49" s="43">
        <f t="shared" si="9"/>
        <v>362000000.05000001</v>
      </c>
      <c r="M49" s="10">
        <f t="shared" si="10"/>
        <v>0.181000000025</v>
      </c>
      <c r="N49" s="9">
        <f t="shared" si="20"/>
        <v>62000000.050000012</v>
      </c>
      <c r="O49" s="10">
        <f t="shared" si="11"/>
        <v>0.81899999997499995</v>
      </c>
      <c r="P49" s="11">
        <f t="shared" si="12"/>
        <v>-62000000.049999952</v>
      </c>
      <c r="Q49" s="5"/>
    </row>
    <row r="50" spans="1:17" ht="15">
      <c r="A50" s="44">
        <f t="shared" ref="A50:A69" si="22">+A49+50000000</f>
        <v>2050000000</v>
      </c>
      <c r="B50" s="7">
        <v>0.15</v>
      </c>
      <c r="C50" s="9">
        <f t="shared" si="6"/>
        <v>307500000</v>
      </c>
      <c r="D50" s="10">
        <f t="shared" si="7"/>
        <v>0.85</v>
      </c>
      <c r="E50" s="11">
        <f t="shared" ref="E50:E69" si="23">+D50*A50</f>
        <v>1742500000</v>
      </c>
      <c r="F50" s="42">
        <f t="shared" si="16"/>
        <v>0.25</v>
      </c>
      <c r="G50" s="48">
        <v>0</v>
      </c>
      <c r="H50" s="48">
        <f t="shared" si="17"/>
        <v>27000000</v>
      </c>
      <c r="I50" s="48">
        <f t="shared" si="21"/>
        <v>22500000</v>
      </c>
      <c r="J50" s="48">
        <f t="shared" si="18"/>
        <v>149999999.80000001</v>
      </c>
      <c r="K50" s="48">
        <f t="shared" si="19"/>
        <v>175000000.25</v>
      </c>
      <c r="L50" s="43">
        <f t="shared" ref="L50:L69" si="24">SUM(G50:K50)</f>
        <v>374500000.05000001</v>
      </c>
      <c r="M50" s="10">
        <f t="shared" si="10"/>
        <v>0.18268292685365856</v>
      </c>
      <c r="N50" s="9">
        <f t="shared" si="20"/>
        <v>67000000.050000012</v>
      </c>
      <c r="O50" s="10">
        <f t="shared" si="11"/>
        <v>0.8173170731463415</v>
      </c>
      <c r="P50" s="11">
        <f t="shared" si="12"/>
        <v>-67000000.049999952</v>
      </c>
      <c r="Q50" s="5"/>
    </row>
    <row r="51" spans="1:17" ht="15">
      <c r="A51" s="44">
        <f t="shared" si="22"/>
        <v>2100000000</v>
      </c>
      <c r="B51" s="7">
        <v>0.15</v>
      </c>
      <c r="C51" s="9">
        <f t="shared" si="6"/>
        <v>315000000</v>
      </c>
      <c r="D51" s="10">
        <f t="shared" si="7"/>
        <v>0.85</v>
      </c>
      <c r="E51" s="11">
        <f t="shared" si="23"/>
        <v>1785000000</v>
      </c>
      <c r="F51" s="42">
        <f t="shared" si="16"/>
        <v>0.25</v>
      </c>
      <c r="G51" s="48">
        <v>0</v>
      </c>
      <c r="H51" s="48">
        <f t="shared" si="17"/>
        <v>27000000</v>
      </c>
      <c r="I51" s="48">
        <f t="shared" si="21"/>
        <v>22500000</v>
      </c>
      <c r="J51" s="48">
        <f t="shared" si="18"/>
        <v>149999999.80000001</v>
      </c>
      <c r="K51" s="48">
        <f t="shared" si="19"/>
        <v>187500000.25</v>
      </c>
      <c r="L51" s="43">
        <f t="shared" si="24"/>
        <v>387000000.05000001</v>
      </c>
      <c r="M51" s="10">
        <f t="shared" si="10"/>
        <v>0.18428571430952381</v>
      </c>
      <c r="N51" s="9">
        <f t="shared" si="20"/>
        <v>72000000.050000012</v>
      </c>
      <c r="O51" s="10">
        <f t="shared" si="11"/>
        <v>0.81571428569047622</v>
      </c>
      <c r="P51" s="11">
        <f t="shared" si="12"/>
        <v>-72000000.049999952</v>
      </c>
      <c r="Q51" s="5"/>
    </row>
    <row r="52" spans="1:17" ht="15">
      <c r="A52" s="44">
        <f t="shared" si="22"/>
        <v>2150000000</v>
      </c>
      <c r="B52" s="7">
        <v>0.15</v>
      </c>
      <c r="C52" s="9">
        <f t="shared" si="6"/>
        <v>322500000</v>
      </c>
      <c r="D52" s="10">
        <f t="shared" si="7"/>
        <v>0.85</v>
      </c>
      <c r="E52" s="11">
        <f t="shared" si="23"/>
        <v>1827500000</v>
      </c>
      <c r="F52" s="42">
        <f t="shared" si="16"/>
        <v>0.25</v>
      </c>
      <c r="G52" s="48">
        <v>0</v>
      </c>
      <c r="H52" s="48">
        <f t="shared" si="17"/>
        <v>27000000</v>
      </c>
      <c r="I52" s="48">
        <f t="shared" si="21"/>
        <v>22500000</v>
      </c>
      <c r="J52" s="48">
        <f t="shared" si="18"/>
        <v>149999999.80000001</v>
      </c>
      <c r="K52" s="48">
        <f t="shared" si="19"/>
        <v>200000000.25</v>
      </c>
      <c r="L52" s="43">
        <f t="shared" si="24"/>
        <v>399500000.05000001</v>
      </c>
      <c r="M52" s="10">
        <f t="shared" si="10"/>
        <v>0.18581395351162791</v>
      </c>
      <c r="N52" s="9">
        <f t="shared" si="20"/>
        <v>77000000.050000012</v>
      </c>
      <c r="O52" s="10">
        <f t="shared" si="11"/>
        <v>0.81418604648837212</v>
      </c>
      <c r="P52" s="11">
        <f t="shared" si="12"/>
        <v>-77000000.049999952</v>
      </c>
      <c r="Q52" s="5"/>
    </row>
    <row r="53" spans="1:17" ht="15">
      <c r="A53" s="44">
        <f t="shared" si="22"/>
        <v>2200000000</v>
      </c>
      <c r="B53" s="7">
        <v>0.15</v>
      </c>
      <c r="C53" s="9">
        <f t="shared" si="6"/>
        <v>330000000</v>
      </c>
      <c r="D53" s="10">
        <f t="shared" si="7"/>
        <v>0.85</v>
      </c>
      <c r="E53" s="11">
        <f t="shared" si="23"/>
        <v>1870000000</v>
      </c>
      <c r="F53" s="42">
        <f t="shared" si="16"/>
        <v>0.25</v>
      </c>
      <c r="G53" s="48">
        <v>0</v>
      </c>
      <c r="H53" s="48">
        <f t="shared" si="17"/>
        <v>27000000</v>
      </c>
      <c r="I53" s="48">
        <f t="shared" si="21"/>
        <v>22500000</v>
      </c>
      <c r="J53" s="48">
        <f t="shared" si="18"/>
        <v>149999999.80000001</v>
      </c>
      <c r="K53" s="48">
        <f t="shared" si="19"/>
        <v>212500000.25</v>
      </c>
      <c r="L53" s="43">
        <f t="shared" si="24"/>
        <v>412000000.05000001</v>
      </c>
      <c r="M53" s="10">
        <f t="shared" si="10"/>
        <v>0.18727272729545455</v>
      </c>
      <c r="N53" s="9">
        <f t="shared" si="20"/>
        <v>82000000.050000012</v>
      </c>
      <c r="O53" s="10">
        <f t="shared" si="11"/>
        <v>0.81272727270454548</v>
      </c>
      <c r="P53" s="11">
        <f t="shared" si="12"/>
        <v>-82000000.049999952</v>
      </c>
      <c r="Q53" s="5"/>
    </row>
    <row r="54" spans="1:17" ht="15">
      <c r="A54" s="44">
        <f t="shared" si="22"/>
        <v>2250000000</v>
      </c>
      <c r="B54" s="7">
        <v>0.15</v>
      </c>
      <c r="C54" s="9">
        <f t="shared" si="6"/>
        <v>337500000</v>
      </c>
      <c r="D54" s="10">
        <f t="shared" si="7"/>
        <v>0.85</v>
      </c>
      <c r="E54" s="11">
        <f t="shared" si="23"/>
        <v>1912500000</v>
      </c>
      <c r="F54" s="42">
        <f t="shared" si="16"/>
        <v>0.25</v>
      </c>
      <c r="G54" s="48">
        <v>0</v>
      </c>
      <c r="H54" s="48">
        <f t="shared" si="17"/>
        <v>27000000</v>
      </c>
      <c r="I54" s="48">
        <f t="shared" si="21"/>
        <v>22500000</v>
      </c>
      <c r="J54" s="48">
        <f t="shared" si="18"/>
        <v>149999999.80000001</v>
      </c>
      <c r="K54" s="48">
        <f t="shared" si="19"/>
        <v>225000000.25</v>
      </c>
      <c r="L54" s="43">
        <f t="shared" si="24"/>
        <v>424500000.05000001</v>
      </c>
      <c r="M54" s="10">
        <f t="shared" si="10"/>
        <v>0.1886666666888889</v>
      </c>
      <c r="N54" s="9">
        <f t="shared" si="20"/>
        <v>87000000.050000012</v>
      </c>
      <c r="O54" s="10">
        <f t="shared" si="11"/>
        <v>0.81133333331111113</v>
      </c>
      <c r="P54" s="11">
        <f t="shared" si="12"/>
        <v>-87000000.049999952</v>
      </c>
      <c r="Q54" s="5"/>
    </row>
    <row r="55" spans="1:17" ht="15">
      <c r="A55" s="44">
        <f t="shared" si="22"/>
        <v>2300000000</v>
      </c>
      <c r="B55" s="7">
        <v>0.15</v>
      </c>
      <c r="C55" s="9">
        <f t="shared" si="6"/>
        <v>345000000</v>
      </c>
      <c r="D55" s="10">
        <f t="shared" si="7"/>
        <v>0.85</v>
      </c>
      <c r="E55" s="11">
        <f t="shared" si="23"/>
        <v>1955000000</v>
      </c>
      <c r="F55" s="42">
        <f t="shared" si="16"/>
        <v>0.25</v>
      </c>
      <c r="G55" s="48">
        <v>0</v>
      </c>
      <c r="H55" s="48">
        <f t="shared" si="17"/>
        <v>27000000</v>
      </c>
      <c r="I55" s="48">
        <f t="shared" si="21"/>
        <v>22500000</v>
      </c>
      <c r="J55" s="48">
        <f t="shared" si="18"/>
        <v>149999999.80000001</v>
      </c>
      <c r="K55" s="48">
        <f t="shared" si="19"/>
        <v>237500000.25</v>
      </c>
      <c r="L55" s="43">
        <f t="shared" si="24"/>
        <v>437000000.05000001</v>
      </c>
      <c r="M55" s="10">
        <f t="shared" si="10"/>
        <v>0.19000000002173914</v>
      </c>
      <c r="N55" s="9">
        <f t="shared" si="20"/>
        <v>92000000.050000012</v>
      </c>
      <c r="O55" s="10">
        <f t="shared" si="11"/>
        <v>0.80999999997826089</v>
      </c>
      <c r="P55" s="11">
        <f t="shared" si="12"/>
        <v>-92000000.049999952</v>
      </c>
      <c r="Q55" s="5"/>
    </row>
    <row r="56" spans="1:17" ht="15">
      <c r="A56" s="44">
        <f t="shared" si="22"/>
        <v>2350000000</v>
      </c>
      <c r="B56" s="7">
        <v>0.15</v>
      </c>
      <c r="C56" s="9">
        <f t="shared" si="6"/>
        <v>352500000</v>
      </c>
      <c r="D56" s="10">
        <f t="shared" si="7"/>
        <v>0.85</v>
      </c>
      <c r="E56" s="11">
        <f t="shared" si="23"/>
        <v>1997500000</v>
      </c>
      <c r="F56" s="42">
        <f t="shared" si="16"/>
        <v>0.25</v>
      </c>
      <c r="G56" s="48">
        <v>0</v>
      </c>
      <c r="H56" s="48">
        <f t="shared" si="17"/>
        <v>27000000</v>
      </c>
      <c r="I56" s="48">
        <f t="shared" si="21"/>
        <v>22500000</v>
      </c>
      <c r="J56" s="48">
        <f t="shared" si="18"/>
        <v>149999999.80000001</v>
      </c>
      <c r="K56" s="48">
        <f t="shared" si="19"/>
        <v>250000000.25</v>
      </c>
      <c r="L56" s="43">
        <f t="shared" si="24"/>
        <v>449500000.05000001</v>
      </c>
      <c r="M56" s="10">
        <f t="shared" si="10"/>
        <v>0.19127659576595746</v>
      </c>
      <c r="N56" s="9">
        <f t="shared" si="20"/>
        <v>97000000.050000012</v>
      </c>
      <c r="O56" s="10">
        <f t="shared" si="11"/>
        <v>0.80872340423404254</v>
      </c>
      <c r="P56" s="11">
        <f t="shared" si="12"/>
        <v>-97000000.049999952</v>
      </c>
      <c r="Q56" s="5"/>
    </row>
    <row r="57" spans="1:17" ht="15">
      <c r="A57" s="44">
        <f t="shared" si="22"/>
        <v>2400000000</v>
      </c>
      <c r="B57" s="7">
        <v>0.15</v>
      </c>
      <c r="C57" s="9">
        <f t="shared" ref="C57:C69" si="25">+A57*B57</f>
        <v>360000000</v>
      </c>
      <c r="D57" s="10">
        <f t="shared" si="7"/>
        <v>0.85</v>
      </c>
      <c r="E57" s="11">
        <f t="shared" si="23"/>
        <v>2040000000</v>
      </c>
      <c r="F57" s="42">
        <f t="shared" si="16"/>
        <v>0.25</v>
      </c>
      <c r="G57" s="48">
        <v>0</v>
      </c>
      <c r="H57" s="48">
        <f t="shared" si="17"/>
        <v>27000000</v>
      </c>
      <c r="I57" s="48">
        <f t="shared" si="21"/>
        <v>22500000</v>
      </c>
      <c r="J57" s="48">
        <f t="shared" si="18"/>
        <v>149999999.80000001</v>
      </c>
      <c r="K57" s="48">
        <f t="shared" si="19"/>
        <v>262500000.25</v>
      </c>
      <c r="L57" s="43">
        <f t="shared" si="24"/>
        <v>462000000.05000001</v>
      </c>
      <c r="M57" s="10">
        <f t="shared" si="10"/>
        <v>0.19250000002083334</v>
      </c>
      <c r="N57" s="9">
        <f t="shared" si="20"/>
        <v>102000000.05000001</v>
      </c>
      <c r="O57" s="10">
        <f t="shared" si="11"/>
        <v>0.80749999997916666</v>
      </c>
      <c r="P57" s="11">
        <f t="shared" si="12"/>
        <v>-102000000.04999995</v>
      </c>
      <c r="Q57" s="5"/>
    </row>
    <row r="58" spans="1:17" ht="15">
      <c r="A58" s="44">
        <f t="shared" si="22"/>
        <v>2450000000</v>
      </c>
      <c r="B58" s="7">
        <v>0.15</v>
      </c>
      <c r="C58" s="9">
        <f t="shared" si="25"/>
        <v>367500000</v>
      </c>
      <c r="D58" s="10">
        <f t="shared" si="7"/>
        <v>0.85</v>
      </c>
      <c r="E58" s="11">
        <f t="shared" si="23"/>
        <v>2082500000</v>
      </c>
      <c r="F58" s="42">
        <f t="shared" si="16"/>
        <v>0.25</v>
      </c>
      <c r="G58" s="48">
        <v>0</v>
      </c>
      <c r="H58" s="48">
        <f t="shared" si="17"/>
        <v>27000000</v>
      </c>
      <c r="I58" s="48">
        <f t="shared" si="21"/>
        <v>22500000</v>
      </c>
      <c r="J58" s="48">
        <f t="shared" si="18"/>
        <v>149999999.80000001</v>
      </c>
      <c r="K58" s="48">
        <f t="shared" si="19"/>
        <v>275000000.25</v>
      </c>
      <c r="L58" s="43">
        <f t="shared" si="24"/>
        <v>474500000.05000001</v>
      </c>
      <c r="M58" s="10">
        <f t="shared" si="10"/>
        <v>0.19367346940816327</v>
      </c>
      <c r="N58" s="9">
        <f t="shared" si="20"/>
        <v>107000000.05000001</v>
      </c>
      <c r="O58" s="10">
        <f t="shared" si="11"/>
        <v>0.80632653059183679</v>
      </c>
      <c r="P58" s="11">
        <f t="shared" si="12"/>
        <v>-107000000.04999995</v>
      </c>
      <c r="Q58" s="5"/>
    </row>
    <row r="59" spans="1:17" ht="15">
      <c r="A59" s="44">
        <f t="shared" si="22"/>
        <v>2500000000</v>
      </c>
      <c r="B59" s="7">
        <v>0.15</v>
      </c>
      <c r="C59" s="9">
        <f t="shared" si="25"/>
        <v>375000000</v>
      </c>
      <c r="D59" s="10">
        <f t="shared" si="7"/>
        <v>0.85</v>
      </c>
      <c r="E59" s="11">
        <f t="shared" si="23"/>
        <v>2125000000</v>
      </c>
      <c r="F59" s="42">
        <f t="shared" si="16"/>
        <v>0.25</v>
      </c>
      <c r="G59" s="48">
        <v>0</v>
      </c>
      <c r="H59" s="48">
        <f t="shared" si="17"/>
        <v>27000000</v>
      </c>
      <c r="I59" s="48">
        <f t="shared" si="21"/>
        <v>22500000</v>
      </c>
      <c r="J59" s="48">
        <f t="shared" si="18"/>
        <v>149999999.80000001</v>
      </c>
      <c r="K59" s="48">
        <f t="shared" si="19"/>
        <v>287500000.25</v>
      </c>
      <c r="L59" s="43">
        <f t="shared" si="24"/>
        <v>487000000.05000001</v>
      </c>
      <c r="M59" s="10">
        <f t="shared" si="10"/>
        <v>0.19480000002</v>
      </c>
      <c r="N59" s="9">
        <f t="shared" si="20"/>
        <v>112000000.05000001</v>
      </c>
      <c r="O59" s="10">
        <f t="shared" si="11"/>
        <v>0.80519999998000003</v>
      </c>
      <c r="P59" s="11">
        <f t="shared" si="12"/>
        <v>-112000000.04999995</v>
      </c>
      <c r="Q59" s="5"/>
    </row>
    <row r="60" spans="1:17" ht="15">
      <c r="A60" s="44">
        <f t="shared" si="22"/>
        <v>2550000000</v>
      </c>
      <c r="B60" s="7">
        <v>0.15</v>
      </c>
      <c r="C60" s="9">
        <f t="shared" si="25"/>
        <v>382500000</v>
      </c>
      <c r="D60" s="10">
        <f t="shared" si="7"/>
        <v>0.85</v>
      </c>
      <c r="E60" s="11">
        <f t="shared" si="23"/>
        <v>2167500000</v>
      </c>
      <c r="F60" s="42">
        <f t="shared" si="16"/>
        <v>0.25</v>
      </c>
      <c r="G60" s="48">
        <v>0</v>
      </c>
      <c r="H60" s="48">
        <f t="shared" si="17"/>
        <v>27000000</v>
      </c>
      <c r="I60" s="48">
        <f t="shared" si="21"/>
        <v>22500000</v>
      </c>
      <c r="J60" s="48">
        <f t="shared" si="18"/>
        <v>149999999.80000001</v>
      </c>
      <c r="K60" s="48">
        <f t="shared" si="19"/>
        <v>300000000.25</v>
      </c>
      <c r="L60" s="43">
        <f t="shared" si="24"/>
        <v>499500000.05000001</v>
      </c>
      <c r="M60" s="10">
        <f t="shared" si="10"/>
        <v>0.19588235296078432</v>
      </c>
      <c r="N60" s="9">
        <f t="shared" si="20"/>
        <v>117000000.05000001</v>
      </c>
      <c r="O60" s="10">
        <f t="shared" si="11"/>
        <v>0.80411764703921573</v>
      </c>
      <c r="P60" s="11">
        <f t="shared" si="12"/>
        <v>-117000000.04999995</v>
      </c>
      <c r="Q60" s="5"/>
    </row>
    <row r="61" spans="1:17" ht="15">
      <c r="A61" s="44">
        <f t="shared" si="22"/>
        <v>2600000000</v>
      </c>
      <c r="B61" s="7">
        <v>0.15</v>
      </c>
      <c r="C61" s="9">
        <f t="shared" si="25"/>
        <v>390000000</v>
      </c>
      <c r="D61" s="10">
        <f t="shared" si="7"/>
        <v>0.85</v>
      </c>
      <c r="E61" s="11">
        <f t="shared" si="23"/>
        <v>2210000000</v>
      </c>
      <c r="F61" s="42">
        <f t="shared" si="16"/>
        <v>0.25</v>
      </c>
      <c r="G61" s="48">
        <v>0</v>
      </c>
      <c r="H61" s="48">
        <f t="shared" si="17"/>
        <v>27000000</v>
      </c>
      <c r="I61" s="48">
        <f t="shared" si="21"/>
        <v>22500000</v>
      </c>
      <c r="J61" s="48">
        <f t="shared" si="18"/>
        <v>149999999.80000001</v>
      </c>
      <c r="K61" s="48">
        <f t="shared" si="19"/>
        <v>312500000.25</v>
      </c>
      <c r="L61" s="43">
        <f t="shared" si="24"/>
        <v>512000000.05000001</v>
      </c>
      <c r="M61" s="10">
        <f t="shared" si="10"/>
        <v>0.19692307694230771</v>
      </c>
      <c r="N61" s="9">
        <f t="shared" si="20"/>
        <v>122000000.05000001</v>
      </c>
      <c r="O61" s="10">
        <f t="shared" si="11"/>
        <v>0.80307692305769229</v>
      </c>
      <c r="P61" s="11">
        <f t="shared" si="12"/>
        <v>-122000000.04999995</v>
      </c>
      <c r="Q61" s="5"/>
    </row>
    <row r="62" spans="1:17" ht="15">
      <c r="A62" s="44">
        <f t="shared" si="22"/>
        <v>2650000000</v>
      </c>
      <c r="B62" s="7">
        <v>0.15</v>
      </c>
      <c r="C62" s="9">
        <f t="shared" si="25"/>
        <v>397500000</v>
      </c>
      <c r="D62" s="10">
        <f t="shared" si="7"/>
        <v>0.85</v>
      </c>
      <c r="E62" s="11">
        <f t="shared" si="23"/>
        <v>2252500000</v>
      </c>
      <c r="F62" s="42">
        <f t="shared" si="16"/>
        <v>0.25</v>
      </c>
      <c r="G62" s="48">
        <v>0</v>
      </c>
      <c r="H62" s="48">
        <f t="shared" si="17"/>
        <v>27000000</v>
      </c>
      <c r="I62" s="48">
        <f t="shared" si="21"/>
        <v>22500000</v>
      </c>
      <c r="J62" s="48">
        <f t="shared" si="18"/>
        <v>149999999.80000001</v>
      </c>
      <c r="K62" s="48">
        <f t="shared" si="19"/>
        <v>325000000.25</v>
      </c>
      <c r="L62" s="43">
        <f t="shared" si="24"/>
        <v>524500000.05000001</v>
      </c>
      <c r="M62" s="10">
        <f t="shared" si="10"/>
        <v>0.19792452832075472</v>
      </c>
      <c r="N62" s="9">
        <f t="shared" si="20"/>
        <v>127000000.05000001</v>
      </c>
      <c r="O62" s="10">
        <f t="shared" si="11"/>
        <v>0.80207547167924531</v>
      </c>
      <c r="P62" s="11">
        <f t="shared" si="12"/>
        <v>-127000000.04999995</v>
      </c>
      <c r="Q62" s="5"/>
    </row>
    <row r="63" spans="1:17" ht="15">
      <c r="A63" s="44">
        <f t="shared" si="22"/>
        <v>2700000000</v>
      </c>
      <c r="B63" s="7">
        <v>0.15</v>
      </c>
      <c r="C63" s="9">
        <f t="shared" si="25"/>
        <v>405000000</v>
      </c>
      <c r="D63" s="10">
        <f t="shared" si="7"/>
        <v>0.85</v>
      </c>
      <c r="E63" s="11">
        <f t="shared" si="23"/>
        <v>2295000000</v>
      </c>
      <c r="F63" s="42">
        <f t="shared" si="16"/>
        <v>0.25</v>
      </c>
      <c r="G63" s="48">
        <v>0</v>
      </c>
      <c r="H63" s="48">
        <f t="shared" si="17"/>
        <v>27000000</v>
      </c>
      <c r="I63" s="48">
        <f t="shared" si="21"/>
        <v>22500000</v>
      </c>
      <c r="J63" s="48">
        <f t="shared" si="18"/>
        <v>149999999.80000001</v>
      </c>
      <c r="K63" s="48">
        <f t="shared" si="19"/>
        <v>337500000.25</v>
      </c>
      <c r="L63" s="43">
        <f t="shared" si="24"/>
        <v>537000000.04999995</v>
      </c>
      <c r="M63" s="10">
        <f t="shared" si="10"/>
        <v>0.19888888890740739</v>
      </c>
      <c r="N63" s="9">
        <f t="shared" si="20"/>
        <v>132000000.04999995</v>
      </c>
      <c r="O63" s="10">
        <f t="shared" si="11"/>
        <v>0.80111111109259259</v>
      </c>
      <c r="P63" s="11">
        <f t="shared" si="12"/>
        <v>-132000000.05000019</v>
      </c>
      <c r="Q63" s="5"/>
    </row>
    <row r="64" spans="1:17" ht="15">
      <c r="A64" s="44">
        <f t="shared" si="22"/>
        <v>2750000000</v>
      </c>
      <c r="B64" s="7">
        <v>0.15</v>
      </c>
      <c r="C64" s="9">
        <f t="shared" si="25"/>
        <v>412500000</v>
      </c>
      <c r="D64" s="10">
        <f t="shared" si="7"/>
        <v>0.85</v>
      </c>
      <c r="E64" s="11">
        <f t="shared" si="23"/>
        <v>2337500000</v>
      </c>
      <c r="F64" s="42">
        <f t="shared" si="16"/>
        <v>0.25</v>
      </c>
      <c r="G64" s="48">
        <v>0</v>
      </c>
      <c r="H64" s="48">
        <f t="shared" si="17"/>
        <v>27000000</v>
      </c>
      <c r="I64" s="48">
        <f t="shared" si="21"/>
        <v>22500000</v>
      </c>
      <c r="J64" s="48">
        <f t="shared" si="18"/>
        <v>149999999.80000001</v>
      </c>
      <c r="K64" s="48">
        <f t="shared" si="19"/>
        <v>350000000.25</v>
      </c>
      <c r="L64" s="43">
        <f t="shared" si="24"/>
        <v>549500000.04999995</v>
      </c>
      <c r="M64" s="10">
        <f t="shared" si="10"/>
        <v>0.19981818183636363</v>
      </c>
      <c r="N64" s="9">
        <f t="shared" si="20"/>
        <v>137000000.04999995</v>
      </c>
      <c r="O64" s="10">
        <f t="shared" si="11"/>
        <v>0.80018181816363643</v>
      </c>
      <c r="P64" s="11">
        <f t="shared" si="12"/>
        <v>-137000000.05000019</v>
      </c>
      <c r="Q64" s="5"/>
    </row>
    <row r="65" spans="1:17" ht="15">
      <c r="A65" s="44">
        <f t="shared" si="22"/>
        <v>2800000000</v>
      </c>
      <c r="B65" s="7">
        <v>0.15</v>
      </c>
      <c r="C65" s="9">
        <f t="shared" si="25"/>
        <v>420000000</v>
      </c>
      <c r="D65" s="10">
        <f t="shared" si="7"/>
        <v>0.85</v>
      </c>
      <c r="E65" s="11">
        <f t="shared" si="23"/>
        <v>2380000000</v>
      </c>
      <c r="F65" s="42">
        <f t="shared" si="16"/>
        <v>0.25</v>
      </c>
      <c r="G65" s="48">
        <v>0</v>
      </c>
      <c r="H65" s="48">
        <f t="shared" si="17"/>
        <v>27000000</v>
      </c>
      <c r="I65" s="48">
        <f t="shared" si="21"/>
        <v>22500000</v>
      </c>
      <c r="J65" s="48">
        <f t="shared" si="18"/>
        <v>149999999.80000001</v>
      </c>
      <c r="K65" s="48">
        <f t="shared" si="19"/>
        <v>362500000.25</v>
      </c>
      <c r="L65" s="43">
        <f t="shared" si="24"/>
        <v>562000000.04999995</v>
      </c>
      <c r="M65" s="10">
        <f t="shared" si="10"/>
        <v>0.20071428573214284</v>
      </c>
      <c r="N65" s="9">
        <f t="shared" si="20"/>
        <v>142000000.04999995</v>
      </c>
      <c r="O65" s="10">
        <f t="shared" si="11"/>
        <v>0.79928571426785711</v>
      </c>
      <c r="P65" s="11">
        <f t="shared" si="12"/>
        <v>-142000000.05000019</v>
      </c>
      <c r="Q65" s="5"/>
    </row>
    <row r="66" spans="1:17" ht="15">
      <c r="A66" s="44">
        <f t="shared" si="22"/>
        <v>2850000000</v>
      </c>
      <c r="B66" s="7">
        <v>0.15</v>
      </c>
      <c r="C66" s="9">
        <f t="shared" si="25"/>
        <v>427500000</v>
      </c>
      <c r="D66" s="10">
        <f t="shared" si="7"/>
        <v>0.85</v>
      </c>
      <c r="E66" s="11">
        <f t="shared" si="23"/>
        <v>2422500000</v>
      </c>
      <c r="F66" s="42">
        <f t="shared" si="16"/>
        <v>0.25</v>
      </c>
      <c r="G66" s="48">
        <v>0</v>
      </c>
      <c r="H66" s="48">
        <f t="shared" si="17"/>
        <v>27000000</v>
      </c>
      <c r="I66" s="48">
        <f t="shared" si="21"/>
        <v>22500000</v>
      </c>
      <c r="J66" s="48">
        <f t="shared" si="18"/>
        <v>149999999.80000001</v>
      </c>
      <c r="K66" s="48">
        <f t="shared" si="19"/>
        <v>375000000.25</v>
      </c>
      <c r="L66" s="43">
        <f t="shared" si="24"/>
        <v>574500000.04999995</v>
      </c>
      <c r="M66" s="10">
        <f t="shared" si="10"/>
        <v>0.20157894738596491</v>
      </c>
      <c r="N66" s="9">
        <f t="shared" si="20"/>
        <v>147000000.04999995</v>
      </c>
      <c r="O66" s="10">
        <f t="shared" si="11"/>
        <v>0.79842105261403506</v>
      </c>
      <c r="P66" s="11">
        <f t="shared" si="12"/>
        <v>-147000000.05000019</v>
      </c>
      <c r="Q66" s="5"/>
    </row>
    <row r="67" spans="1:17" ht="15">
      <c r="A67" s="44">
        <f t="shared" si="22"/>
        <v>2900000000</v>
      </c>
      <c r="B67" s="7">
        <v>0.15</v>
      </c>
      <c r="C67" s="9">
        <f t="shared" si="25"/>
        <v>435000000</v>
      </c>
      <c r="D67" s="10">
        <f t="shared" si="7"/>
        <v>0.85</v>
      </c>
      <c r="E67" s="11">
        <f t="shared" si="23"/>
        <v>2465000000</v>
      </c>
      <c r="F67" s="42">
        <f t="shared" si="16"/>
        <v>0.25</v>
      </c>
      <c r="G67" s="48">
        <v>0</v>
      </c>
      <c r="H67" s="48">
        <f t="shared" si="17"/>
        <v>27000000</v>
      </c>
      <c r="I67" s="48">
        <f t="shared" si="21"/>
        <v>22500000</v>
      </c>
      <c r="J67" s="48">
        <f t="shared" si="18"/>
        <v>149999999.80000001</v>
      </c>
      <c r="K67" s="48">
        <f t="shared" si="19"/>
        <v>387500000.25</v>
      </c>
      <c r="L67" s="43">
        <f t="shared" si="24"/>
        <v>587000000.04999995</v>
      </c>
      <c r="M67" s="10">
        <f t="shared" si="10"/>
        <v>0.20241379312068963</v>
      </c>
      <c r="N67" s="9">
        <f t="shared" si="20"/>
        <v>152000000.04999995</v>
      </c>
      <c r="O67" s="10">
        <f t="shared" si="11"/>
        <v>0.79758620687931037</v>
      </c>
      <c r="P67" s="11">
        <f t="shared" si="12"/>
        <v>-152000000.05000019</v>
      </c>
      <c r="Q67" s="5"/>
    </row>
    <row r="68" spans="1:17" ht="15">
      <c r="A68" s="44">
        <f t="shared" si="22"/>
        <v>2950000000</v>
      </c>
      <c r="B68" s="7">
        <v>0.15</v>
      </c>
      <c r="C68" s="9">
        <f t="shared" si="25"/>
        <v>442500000</v>
      </c>
      <c r="D68" s="10">
        <f t="shared" si="7"/>
        <v>0.85</v>
      </c>
      <c r="E68" s="11">
        <f t="shared" si="23"/>
        <v>2507500000</v>
      </c>
      <c r="F68" s="42">
        <f t="shared" si="16"/>
        <v>0.25</v>
      </c>
      <c r="G68" s="48">
        <v>0</v>
      </c>
      <c r="H68" s="48">
        <f t="shared" si="17"/>
        <v>27000000</v>
      </c>
      <c r="I68" s="48">
        <f t="shared" si="21"/>
        <v>22500000</v>
      </c>
      <c r="J68" s="48">
        <f t="shared" si="18"/>
        <v>149999999.80000001</v>
      </c>
      <c r="K68" s="48">
        <f t="shared" si="19"/>
        <v>400000000.25</v>
      </c>
      <c r="L68" s="43">
        <f t="shared" si="24"/>
        <v>599500000.04999995</v>
      </c>
      <c r="M68" s="10">
        <f t="shared" si="10"/>
        <v>0.20322033899999997</v>
      </c>
      <c r="N68" s="9">
        <f t="shared" si="20"/>
        <v>157000000.04999995</v>
      </c>
      <c r="O68" s="10">
        <f t="shared" si="11"/>
        <v>0.79677966099999997</v>
      </c>
      <c r="P68" s="11">
        <f t="shared" si="12"/>
        <v>-157000000.05000019</v>
      </c>
      <c r="Q68" s="5"/>
    </row>
    <row r="69" spans="1:17" ht="15.75" thickBot="1">
      <c r="A69" s="45">
        <f t="shared" si="22"/>
        <v>3000000000</v>
      </c>
      <c r="B69" s="8">
        <v>0.15</v>
      </c>
      <c r="C69" s="12">
        <f t="shared" si="25"/>
        <v>450000000</v>
      </c>
      <c r="D69" s="13">
        <f t="shared" si="7"/>
        <v>0.85</v>
      </c>
      <c r="E69" s="14">
        <f t="shared" si="23"/>
        <v>2550000000</v>
      </c>
      <c r="F69" s="47">
        <f t="shared" si="16"/>
        <v>0.25</v>
      </c>
      <c r="G69" s="49">
        <v>0</v>
      </c>
      <c r="H69" s="49">
        <f t="shared" si="17"/>
        <v>27000000</v>
      </c>
      <c r="I69" s="49">
        <f t="shared" si="21"/>
        <v>22500000</v>
      </c>
      <c r="J69" s="49">
        <f t="shared" si="18"/>
        <v>149999999.80000001</v>
      </c>
      <c r="K69" s="49">
        <f t="shared" si="19"/>
        <v>412500000.25</v>
      </c>
      <c r="L69" s="46">
        <f t="shared" si="24"/>
        <v>612000000.04999995</v>
      </c>
      <c r="M69" s="13">
        <f t="shared" si="10"/>
        <v>0.20400000001666665</v>
      </c>
      <c r="N69" s="12">
        <f t="shared" si="20"/>
        <v>162000000.04999995</v>
      </c>
      <c r="O69" s="13">
        <f t="shared" si="11"/>
        <v>0.79599999998333337</v>
      </c>
      <c r="P69" s="14">
        <f t="shared" si="12"/>
        <v>-162000000.05000019</v>
      </c>
      <c r="Q69" s="5"/>
    </row>
    <row r="70" spans="1:17" ht="15">
      <c r="A70" s="104"/>
      <c r="B70" s="105"/>
      <c r="C70" s="106"/>
      <c r="D70" s="105"/>
      <c r="E70" s="106"/>
      <c r="F70" s="105"/>
      <c r="G70" s="108"/>
      <c r="H70" s="108"/>
      <c r="I70" s="108"/>
      <c r="J70" s="108"/>
      <c r="K70" s="108"/>
      <c r="L70" s="104"/>
      <c r="M70" s="105"/>
      <c r="N70" s="106"/>
      <c r="O70" s="105"/>
      <c r="P70" s="106"/>
      <c r="Q70" s="5"/>
    </row>
    <row r="71" spans="1:17" ht="15.75">
      <c r="A71" s="107" t="s">
        <v>46</v>
      </c>
      <c r="B71" s="107"/>
      <c r="C71" s="5"/>
      <c r="D71" s="6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ht="15">
      <c r="A72" s="95" t="s">
        <v>44</v>
      </c>
      <c r="B72" s="6"/>
      <c r="C72" s="5"/>
      <c r="D72" s="6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ht="15">
      <c r="A73" s="96" t="s">
        <v>43</v>
      </c>
      <c r="B73" s="6"/>
      <c r="C73" s="5"/>
      <c r="D73" s="6"/>
      <c r="E73" s="97"/>
      <c r="F73" s="98"/>
      <c r="G73" s="99"/>
      <c r="H73" s="100"/>
      <c r="I73" s="101"/>
      <c r="J73" s="98"/>
      <c r="K73" s="97"/>
      <c r="L73" s="97"/>
      <c r="M73" s="97"/>
      <c r="N73" s="97"/>
      <c r="O73" s="5"/>
      <c r="P73" s="5"/>
      <c r="Q73" s="5"/>
    </row>
    <row r="74" spans="1:17" ht="15">
      <c r="A74" s="94" t="s">
        <v>45</v>
      </c>
      <c r="D74" s="6"/>
      <c r="E74" s="97"/>
      <c r="F74" s="97"/>
      <c r="G74" s="99"/>
      <c r="H74" s="50"/>
      <c r="I74" s="102"/>
      <c r="J74" s="98"/>
      <c r="K74" s="97"/>
      <c r="L74" s="97"/>
      <c r="M74" s="97"/>
      <c r="N74" s="97"/>
      <c r="O74" s="5"/>
      <c r="P74" s="5"/>
      <c r="Q74" s="5"/>
    </row>
    <row r="75" spans="1:17" ht="15">
      <c r="D75" s="6"/>
      <c r="E75" s="97"/>
      <c r="F75" s="97"/>
      <c r="G75" s="99"/>
      <c r="H75" s="50"/>
      <c r="I75" s="102"/>
      <c r="J75" s="98"/>
      <c r="K75" s="97"/>
      <c r="L75" s="97"/>
      <c r="M75" s="97"/>
      <c r="N75" s="97"/>
      <c r="O75" s="5"/>
      <c r="P75" s="5"/>
      <c r="Q75" s="5"/>
    </row>
    <row r="76" spans="1:17" ht="15">
      <c r="D76" s="6"/>
      <c r="E76" s="97"/>
      <c r="F76" s="97"/>
      <c r="G76" s="99"/>
      <c r="H76" s="50"/>
      <c r="I76" s="102"/>
      <c r="J76" s="98"/>
      <c r="K76" s="97"/>
      <c r="L76" s="97"/>
      <c r="M76" s="97"/>
      <c r="N76" s="97"/>
      <c r="O76" s="5"/>
      <c r="P76" s="5"/>
      <c r="Q76" s="5"/>
    </row>
    <row r="77" spans="1:17" ht="15">
      <c r="D77" s="6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5"/>
      <c r="P77" s="5"/>
      <c r="Q77" s="5"/>
    </row>
    <row r="78" spans="1:17" ht="15">
      <c r="A78" s="5"/>
      <c r="B78" s="6"/>
      <c r="C78" s="5"/>
      <c r="D78" s="6"/>
      <c r="E78" s="97"/>
      <c r="F78" s="98"/>
      <c r="G78" s="99"/>
      <c r="H78" s="100"/>
      <c r="I78" s="101"/>
      <c r="J78" s="97"/>
      <c r="K78" s="97"/>
      <c r="L78" s="97"/>
      <c r="M78" s="97"/>
      <c r="N78" s="97"/>
      <c r="O78" s="5"/>
      <c r="P78" s="5"/>
      <c r="Q78" s="5"/>
    </row>
    <row r="79" spans="1:17" ht="15">
      <c r="A79" s="5"/>
      <c r="B79" s="6"/>
      <c r="C79" s="5"/>
      <c r="D79" s="6"/>
      <c r="E79" s="97"/>
      <c r="F79" s="97"/>
      <c r="G79" s="99"/>
      <c r="H79" s="50"/>
      <c r="I79" s="102"/>
      <c r="J79" s="98"/>
      <c r="K79" s="97"/>
      <c r="L79" s="97"/>
      <c r="M79" s="97"/>
      <c r="N79" s="97"/>
      <c r="O79" s="5"/>
      <c r="P79" s="5"/>
      <c r="Q79" s="5"/>
    </row>
    <row r="80" spans="1:17" ht="15">
      <c r="A80" s="5"/>
      <c r="B80" s="6"/>
      <c r="C80" s="5"/>
      <c r="D80" s="6"/>
      <c r="E80" s="97"/>
      <c r="F80" s="97"/>
      <c r="G80" s="99"/>
      <c r="H80" s="50"/>
      <c r="I80" s="102"/>
      <c r="J80" s="97"/>
      <c r="K80" s="97"/>
      <c r="L80" s="97"/>
      <c r="M80" s="97"/>
      <c r="N80" s="97"/>
      <c r="O80" s="5"/>
      <c r="P80" s="5"/>
      <c r="Q80" s="5"/>
    </row>
    <row r="81" spans="5:14">
      <c r="E81" s="103"/>
      <c r="F81" s="103"/>
      <c r="G81" s="99"/>
      <c r="H81" s="50"/>
      <c r="I81" s="102"/>
      <c r="J81" s="103"/>
      <c r="K81" s="103"/>
      <c r="L81" s="103"/>
      <c r="M81" s="103"/>
      <c r="N81" s="103"/>
    </row>
    <row r="82" spans="5:14">
      <c r="E82" s="103"/>
      <c r="F82" s="103"/>
      <c r="G82" s="103"/>
      <c r="H82" s="103"/>
      <c r="I82" s="103"/>
      <c r="J82" s="103"/>
      <c r="K82" s="103"/>
      <c r="L82" s="103"/>
      <c r="M82" s="103"/>
      <c r="N82" s="103"/>
    </row>
    <row r="83" spans="5:14">
      <c r="E83" s="103"/>
      <c r="F83" s="103"/>
      <c r="G83" s="103"/>
      <c r="H83" s="103"/>
      <c r="I83" s="103"/>
      <c r="J83" s="103"/>
      <c r="K83" s="103"/>
      <c r="L83" s="103"/>
      <c r="M83" s="103"/>
      <c r="N83" s="103"/>
    </row>
    <row r="84" spans="5:14">
      <c r="E84" s="103"/>
      <c r="F84" s="103"/>
      <c r="G84" s="103"/>
      <c r="H84" s="103"/>
      <c r="I84" s="103"/>
      <c r="J84" s="103"/>
      <c r="K84" s="103"/>
      <c r="L84" s="103"/>
      <c r="M84" s="103"/>
      <c r="N84" s="103"/>
    </row>
  </sheetData>
  <mergeCells count="13">
    <mergeCell ref="A1:A9"/>
    <mergeCell ref="G7:L7"/>
    <mergeCell ref="B8:C8"/>
    <mergeCell ref="D8:E8"/>
    <mergeCell ref="F8:N8"/>
    <mergeCell ref="O8:P8"/>
    <mergeCell ref="B1:E7"/>
    <mergeCell ref="H1:N1"/>
    <mergeCell ref="G3:L3"/>
    <mergeCell ref="G4:L4"/>
    <mergeCell ref="G5:L5"/>
    <mergeCell ref="G6:L6"/>
    <mergeCell ref="O1:P1"/>
  </mergeCells>
  <phoneticPr fontId="18" type="noConversion"/>
  <pageMargins left="1.61" right="0.17" top="0.32" bottom="0.31" header="0.35" footer="0.3"/>
  <pageSetup scale="48" orientation="landscape" r:id="rId1"/>
  <headerFooter>
    <oddHeader>&amp;C&amp;"-,Bold"&amp;14ProfitSharing Plan--Tiered Model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Tiered PS--2013 (~13% ROIC)</vt:lpstr>
      <vt:lpstr>Tiered PS--2014 (~14% ROIC)</vt:lpstr>
      <vt:lpstr>Tiered PS--2015 (WACC+ 15%ROIC)</vt:lpstr>
      <vt:lpstr>Historical PS %</vt:lpstr>
      <vt:lpstr>Historical 401k</vt:lpstr>
      <vt:lpstr>Historical PS+401k %</vt:lpstr>
      <vt:lpstr>Tiered PS Base Model</vt:lpstr>
    </vt:vector>
  </TitlesOfParts>
  <Company>Southwest Airlines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e65007</dc:creator>
  <cp:lastModifiedBy>e65007</cp:lastModifiedBy>
  <cp:lastPrinted>2012-10-02T17:53:19Z</cp:lastPrinted>
  <dcterms:created xsi:type="dcterms:W3CDTF">2010-06-04T15:23:30Z</dcterms:created>
  <dcterms:modified xsi:type="dcterms:W3CDTF">2012-10-05T03:54:08Z</dcterms:modified>
</cp:coreProperties>
</file>